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7155" activeTab="6"/>
  </bookViews>
  <sheets>
    <sheet name="Хит М" sheetId="1" r:id="rId1"/>
    <sheet name="Хит Ж" sheetId="2" r:id="rId2"/>
    <sheet name="Связки М" sheetId="3" r:id="rId3"/>
    <sheet name="Связки Ж" sheetId="4" r:id="rId4"/>
    <sheet name="ИндЛаз" sheetId="5" r:id="rId5"/>
    <sheet name="Забег" sheetId="6" r:id="rId6"/>
    <sheet name="Много" sheetId="7" r:id="rId7"/>
  </sheets>
  <definedNames/>
  <calcPr fullCalcOnLoad="1"/>
</workbook>
</file>

<file path=xl/sharedStrings.xml><?xml version="1.0" encoding="utf-8"?>
<sst xmlns="http://schemas.openxmlformats.org/spreadsheetml/2006/main" count="429" uniqueCount="222">
  <si>
    <t>Место</t>
  </si>
  <si>
    <t>ФИО</t>
  </si>
  <si>
    <t>Балл</t>
  </si>
  <si>
    <t>Трасс</t>
  </si>
  <si>
    <t>Вербицкий А</t>
  </si>
  <si>
    <t>Хвостенко О</t>
  </si>
  <si>
    <t>Корулин Е</t>
  </si>
  <si>
    <t>Теплых М</t>
  </si>
  <si>
    <t>Калита Г</t>
  </si>
  <si>
    <t>Глазырин Ю</t>
  </si>
  <si>
    <t>Муравьев О</t>
  </si>
  <si>
    <t>Жигалов А</t>
  </si>
  <si>
    <t>Кичкайло А</t>
  </si>
  <si>
    <t>Веретенин Д</t>
  </si>
  <si>
    <t>Тухто М</t>
  </si>
  <si>
    <t>Прокофьев Д</t>
  </si>
  <si>
    <t>Надымов Е</t>
  </si>
  <si>
    <t>Валеев Р</t>
  </si>
  <si>
    <t>Толстихин Ф</t>
  </si>
  <si>
    <t>Докукин Н</t>
  </si>
  <si>
    <t>Логинов И</t>
  </si>
  <si>
    <t>Богданов В</t>
  </si>
  <si>
    <t>Сысоев Р</t>
  </si>
  <si>
    <t xml:space="preserve">Масич И </t>
  </si>
  <si>
    <t>Мануйлов Н</t>
  </si>
  <si>
    <t>Кимм В</t>
  </si>
  <si>
    <t>Тимофеев В</t>
  </si>
  <si>
    <t>Прохорчук М</t>
  </si>
  <si>
    <t>Вергейчик В</t>
  </si>
  <si>
    <t>Исламов А</t>
  </si>
  <si>
    <t>Букачев В</t>
  </si>
  <si>
    <t>Якунин А</t>
  </si>
  <si>
    <t>Севрюк И</t>
  </si>
  <si>
    <t>Сафин Р</t>
  </si>
  <si>
    <t>Матюшин Н</t>
  </si>
  <si>
    <t>Чернов И</t>
  </si>
  <si>
    <t>Леонтьев А</t>
  </si>
  <si>
    <t>Южаков К</t>
  </si>
  <si>
    <t>Железный А</t>
  </si>
  <si>
    <t>Чуркин В</t>
  </si>
  <si>
    <t>Колпаков И</t>
  </si>
  <si>
    <t>Кожуховский А</t>
  </si>
  <si>
    <t>Максимов Д</t>
  </si>
  <si>
    <t>Хвостенко М</t>
  </si>
  <si>
    <t>прошло</t>
  </si>
  <si>
    <t>стоимость</t>
  </si>
  <si>
    <t>Андреева А</t>
  </si>
  <si>
    <t>Бакалейникова И</t>
  </si>
  <si>
    <t>Вербицкая Е</t>
  </si>
  <si>
    <t>Борисова Ю</t>
  </si>
  <si>
    <t>Бахтигузина Ф</t>
  </si>
  <si>
    <t>Ермишина А</t>
  </si>
  <si>
    <t>Попова М</t>
  </si>
  <si>
    <t>Ткаченко А</t>
  </si>
  <si>
    <t>Галацевич П</t>
  </si>
  <si>
    <t>Веретенина Е</t>
  </si>
  <si>
    <t>Николашина Н</t>
  </si>
  <si>
    <t>Чепуштанова Ю</t>
  </si>
  <si>
    <t>Рябова И</t>
  </si>
  <si>
    <t>Пьянкова Е</t>
  </si>
  <si>
    <t>Падучева О</t>
  </si>
  <si>
    <t>Ильвутикова Т</t>
  </si>
  <si>
    <t>Кулинич Т</t>
  </si>
  <si>
    <t>Савина А</t>
  </si>
  <si>
    <t>Мельникова Е</t>
  </si>
  <si>
    <t>Бандалет А</t>
  </si>
  <si>
    <t>МЕСТО</t>
  </si>
  <si>
    <t>г/р</t>
  </si>
  <si>
    <t>Разряд</t>
  </si>
  <si>
    <t>Команда</t>
  </si>
  <si>
    <t>Вып. Разр.</t>
  </si>
  <si>
    <t>Калита Г.В.</t>
  </si>
  <si>
    <t>КМС</t>
  </si>
  <si>
    <t>Красноярск</t>
  </si>
  <si>
    <t>Корулин Е.С.</t>
  </si>
  <si>
    <t>Жигалов А.В,</t>
  </si>
  <si>
    <t>Логинов И.А.</t>
  </si>
  <si>
    <t>МС</t>
  </si>
  <si>
    <t>Прокофьев Д.Е.</t>
  </si>
  <si>
    <t>Сикилинда А.Н.</t>
  </si>
  <si>
    <t>Ефремов И.Н.</t>
  </si>
  <si>
    <t>СРПСО</t>
  </si>
  <si>
    <t>Сорокин Е.Е.</t>
  </si>
  <si>
    <t>Вербицкий А.В.</t>
  </si>
  <si>
    <t>Сафин Р.Р.</t>
  </si>
  <si>
    <t>Глазунов Е.А.</t>
  </si>
  <si>
    <t>Иркутск</t>
  </si>
  <si>
    <t>Глазунов С.А.</t>
  </si>
  <si>
    <t>Теплых М.В.</t>
  </si>
  <si>
    <t>Тухто М.Л.</t>
  </si>
  <si>
    <t>Леонтьев А.С.</t>
  </si>
  <si>
    <t>ККА</t>
  </si>
  <si>
    <t>Севрюк И. С.</t>
  </si>
  <si>
    <t>Никитин В.А.</t>
  </si>
  <si>
    <t>Абакан / Томск</t>
  </si>
  <si>
    <t>Надымов Е.Ю.</t>
  </si>
  <si>
    <t>Покровский А.А.</t>
  </si>
  <si>
    <t>Высотин М.А.</t>
  </si>
  <si>
    <t>Левин А.В.</t>
  </si>
  <si>
    <t>Филимонов И.В.</t>
  </si>
  <si>
    <t>Горницын И.В.</t>
  </si>
  <si>
    <t>Абакан</t>
  </si>
  <si>
    <t>Ефремов М.А.</t>
  </si>
  <si>
    <t>Прохорчук М.В.</t>
  </si>
  <si>
    <t>Тимофеев В.М.</t>
  </si>
  <si>
    <t>Докукин Н.С.</t>
  </si>
  <si>
    <t>Шевцов А.А.</t>
  </si>
  <si>
    <t>Исламов А.С.</t>
  </si>
  <si>
    <t>Матюшин Н.О.</t>
  </si>
  <si>
    <t>Мальцев Е.Ю.</t>
  </si>
  <si>
    <t>Муравьев О.В.</t>
  </si>
  <si>
    <t>Лужецкий И.А.</t>
  </si>
  <si>
    <t>Соляк К.А.</t>
  </si>
  <si>
    <t>Попова М.Е</t>
  </si>
  <si>
    <t>Терентьева Ю.В.</t>
  </si>
  <si>
    <t>Борисова Ю.В.</t>
  </si>
  <si>
    <t>Чепуштанова Ю.М.</t>
  </si>
  <si>
    <t>Андреева А.В.</t>
  </si>
  <si>
    <t>Бакалейникова И.Г.</t>
  </si>
  <si>
    <t>Галацевич П.П.</t>
  </si>
  <si>
    <t>Екимова Е.Е.</t>
  </si>
  <si>
    <t>Белозерова А.</t>
  </si>
  <si>
    <t>Булатова А.</t>
  </si>
  <si>
    <t>Трасса 1</t>
  </si>
  <si>
    <t>Трасса 2</t>
  </si>
  <si>
    <t>Трасса 3</t>
  </si>
  <si>
    <t>Трасса 4</t>
  </si>
  <si>
    <t>Баллы</t>
  </si>
  <si>
    <t>разряд</t>
  </si>
  <si>
    <t>команда</t>
  </si>
  <si>
    <t>длина</t>
  </si>
  <si>
    <t>время</t>
  </si>
  <si>
    <t>балл</t>
  </si>
  <si>
    <t>Хвостенко О.В.</t>
  </si>
  <si>
    <t>Жигалов А.В.</t>
  </si>
  <si>
    <t>Глазырин Ю.Е.</t>
  </si>
  <si>
    <t>Потапов А.А.</t>
  </si>
  <si>
    <t>Севрюк И.С.</t>
  </si>
  <si>
    <t>Сафин Р.Р</t>
  </si>
  <si>
    <t>Тухто Н.Л.</t>
  </si>
  <si>
    <t>Сверкунов Е.С.</t>
  </si>
  <si>
    <t>Козлов В.В.</t>
  </si>
  <si>
    <t>Вигвам</t>
  </si>
  <si>
    <t>Эдельвейс</t>
  </si>
  <si>
    <t>Кулинич Т.М.</t>
  </si>
  <si>
    <t>Вербицкая Е.Г.</t>
  </si>
  <si>
    <t>Руйговка</t>
  </si>
  <si>
    <t>Осипенко А.А.</t>
  </si>
  <si>
    <t>2:21:48</t>
  </si>
  <si>
    <t>Червяков А.С.</t>
  </si>
  <si>
    <t>Альпина</t>
  </si>
  <si>
    <t>2:21:54</t>
  </si>
  <si>
    <t>Огурченок К.В.</t>
  </si>
  <si>
    <t>2:23:51</t>
  </si>
  <si>
    <t>Кудров А.И.</t>
  </si>
  <si>
    <t>Дивногорск</t>
  </si>
  <si>
    <t>2:28:37</t>
  </si>
  <si>
    <t>АЗВС</t>
  </si>
  <si>
    <t>2:38:10</t>
  </si>
  <si>
    <t>2:38:25</t>
  </si>
  <si>
    <t>Савоськин А.И.</t>
  </si>
  <si>
    <t>2:40:54</t>
  </si>
  <si>
    <t>СДЮСШОР</t>
  </si>
  <si>
    <t>2:41:02</t>
  </si>
  <si>
    <t>Сысоев Р.В.</t>
  </si>
  <si>
    <t>2:43:29</t>
  </si>
  <si>
    <t>Донец С.М.</t>
  </si>
  <si>
    <t>2:45:37</t>
  </si>
  <si>
    <t>2:49:34</t>
  </si>
  <si>
    <t>2:49:43</t>
  </si>
  <si>
    <t>2:51:41</t>
  </si>
  <si>
    <t>2:56:01</t>
  </si>
  <si>
    <t>2:56:07</t>
  </si>
  <si>
    <t>Федоров Я.И.</t>
  </si>
  <si>
    <t>3:07:40</t>
  </si>
  <si>
    <t>3:13:00</t>
  </si>
  <si>
    <t>3:16:30</t>
  </si>
  <si>
    <t>Шабанов К.А.</t>
  </si>
  <si>
    <t>ШС</t>
  </si>
  <si>
    <t>3:28:10</t>
  </si>
  <si>
    <t>Нелидов Г.В.</t>
  </si>
  <si>
    <t>3:34:30</t>
  </si>
  <si>
    <t>Обеднин К.А.</t>
  </si>
  <si>
    <t>КФА</t>
  </si>
  <si>
    <t>3:36:49</t>
  </si>
  <si>
    <t>Раилко Ю.Б.</t>
  </si>
  <si>
    <t>лично</t>
  </si>
  <si>
    <t>Галаган Н.В.</t>
  </si>
  <si>
    <t>Покровский А.С.</t>
  </si>
  <si>
    <t>Алексеев А.И.</t>
  </si>
  <si>
    <t>н/ф</t>
  </si>
  <si>
    <t>Королятина Н.В.</t>
  </si>
  <si>
    <t>50:35</t>
  </si>
  <si>
    <t>55:33</t>
  </si>
  <si>
    <t>57:31</t>
  </si>
  <si>
    <t>59:21</t>
  </si>
  <si>
    <t>Кадочникова П.А.</t>
  </si>
  <si>
    <t>1:04:05</t>
  </si>
  <si>
    <t>Якоцуц И.А.</t>
  </si>
  <si>
    <t>1:04:14</t>
  </si>
  <si>
    <t>Жидкова Г.А</t>
  </si>
  <si>
    <t>1:09:17</t>
  </si>
  <si>
    <t>Ковалева Е.В.</t>
  </si>
  <si>
    <t>1:17:17</t>
  </si>
  <si>
    <t>Сорокина Н.О.</t>
  </si>
  <si>
    <t>1:17:30</t>
  </si>
  <si>
    <t>Ястребова Г.М.</t>
  </si>
  <si>
    <t>1:18:07</t>
  </si>
  <si>
    <t>Связки</t>
  </si>
  <si>
    <t>Инд. Лаз.</t>
  </si>
  <si>
    <t>Марафон</t>
  </si>
  <si>
    <t>Сумма</t>
  </si>
  <si>
    <t>Сумма мест</t>
  </si>
  <si>
    <t>Произв. Мест</t>
  </si>
  <si>
    <t>место</t>
  </si>
  <si>
    <t>результ</t>
  </si>
  <si>
    <t>Боулдеринг</t>
  </si>
  <si>
    <t>Козлов Виктор</t>
  </si>
  <si>
    <t>Козлов Василий</t>
  </si>
  <si>
    <t>Терентьева Ю</t>
  </si>
  <si>
    <t>Зозуля А</t>
  </si>
  <si>
    <t>Сверкунов Е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</si>
</sst>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38" fillId="0" borderId="10" xfId="0" applyFont="1" applyBorder="1" applyAlignment="1">
      <alignment/>
    </xf>
    <xf numFmtId="1" fontId="38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" fontId="38" fillId="0" borderId="11" xfId="0" applyNumberFormat="1" applyFont="1" applyBorder="1" applyAlignment="1">
      <alignment/>
    </xf>
    <xf numFmtId="0" fontId="40" fillId="0" borderId="10" xfId="0" applyFont="1" applyFill="1" applyBorder="1" applyAlignment="1">
      <alignment/>
    </xf>
    <xf numFmtId="0" fontId="38" fillId="0" borderId="12" xfId="0" applyFont="1" applyBorder="1" applyAlignment="1">
      <alignment/>
    </xf>
    <xf numFmtId="164" fontId="3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34" borderId="10" xfId="0" applyNumberFormat="1" applyFill="1" applyBorder="1" applyAlignment="1">
      <alignment/>
    </xf>
    <xf numFmtId="164" fontId="29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0" fillId="0" borderId="10" xfId="0" applyNumberForma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21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0" xfId="0" applyAlignment="1">
      <alignment horizontal="left" vertical="center"/>
    </xf>
    <xf numFmtId="164" fontId="29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29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1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9" fillId="0" borderId="1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7"/>
  <sheetViews>
    <sheetView workbookViewId="0" topLeftCell="A2">
      <pane ySplit="1" topLeftCell="A3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6.00390625" style="1" bestFit="1" customWidth="1"/>
    <col min="2" max="2" width="15.00390625" style="1" bestFit="1" customWidth="1"/>
    <col min="3" max="47" width="2.421875" style="1" customWidth="1"/>
    <col min="48" max="48" width="5.28125" style="1" customWidth="1"/>
    <col min="49" max="49" width="5.421875" style="2" customWidth="1"/>
    <col min="50" max="16384" width="9.140625" style="1" customWidth="1"/>
  </cols>
  <sheetData>
    <row r="1" ht="12.75" hidden="1">
      <c r="A1" s="1">
        <v>1000</v>
      </c>
    </row>
    <row r="2" spans="1:49" ht="12.75">
      <c r="A2" s="3" t="s">
        <v>0</v>
      </c>
      <c r="B2" s="3" t="s">
        <v>1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4">
        <v>31</v>
      </c>
      <c r="AH2" s="4">
        <v>32</v>
      </c>
      <c r="AI2" s="4">
        <v>33</v>
      </c>
      <c r="AJ2" s="4">
        <v>34</v>
      </c>
      <c r="AK2" s="4">
        <v>35</v>
      </c>
      <c r="AL2" s="4">
        <v>36</v>
      </c>
      <c r="AM2" s="4">
        <v>37</v>
      </c>
      <c r="AN2" s="4">
        <v>38</v>
      </c>
      <c r="AO2" s="4">
        <v>39</v>
      </c>
      <c r="AP2" s="4">
        <v>40</v>
      </c>
      <c r="AQ2" s="4">
        <v>41</v>
      </c>
      <c r="AR2" s="4">
        <v>42</v>
      </c>
      <c r="AS2" s="4">
        <v>43</v>
      </c>
      <c r="AT2" s="4">
        <v>44</v>
      </c>
      <c r="AU2" s="4">
        <v>45</v>
      </c>
      <c r="AV2" s="3" t="s">
        <v>2</v>
      </c>
      <c r="AW2" s="3" t="s">
        <v>3</v>
      </c>
    </row>
    <row r="3" spans="1:49" ht="12.75">
      <c r="A3" s="5">
        <v>1</v>
      </c>
      <c r="B3" s="6" t="s">
        <v>218</v>
      </c>
      <c r="C3" s="7"/>
      <c r="D3" s="7"/>
      <c r="E3" s="7"/>
      <c r="F3" s="7"/>
      <c r="G3" s="7">
        <v>1</v>
      </c>
      <c r="H3" s="7">
        <v>1</v>
      </c>
      <c r="I3" s="7">
        <v>1</v>
      </c>
      <c r="J3" s="7"/>
      <c r="K3" s="7">
        <v>1</v>
      </c>
      <c r="L3" s="7">
        <v>1</v>
      </c>
      <c r="M3" s="7">
        <v>1</v>
      </c>
      <c r="N3" s="7">
        <v>1</v>
      </c>
      <c r="O3" s="7">
        <v>1</v>
      </c>
      <c r="P3" s="7">
        <v>1</v>
      </c>
      <c r="Q3" s="7">
        <v>1</v>
      </c>
      <c r="R3" s="7">
        <v>1</v>
      </c>
      <c r="S3" s="7">
        <v>1</v>
      </c>
      <c r="T3" s="7">
        <v>1</v>
      </c>
      <c r="U3" s="7">
        <v>1</v>
      </c>
      <c r="V3" s="7"/>
      <c r="W3" s="7">
        <v>1</v>
      </c>
      <c r="X3" s="7">
        <v>1</v>
      </c>
      <c r="Y3" s="7">
        <v>1</v>
      </c>
      <c r="Z3" s="7">
        <v>1</v>
      </c>
      <c r="AA3" s="7"/>
      <c r="AB3" s="7"/>
      <c r="AC3" s="7">
        <v>1</v>
      </c>
      <c r="AD3" s="7"/>
      <c r="AE3" s="7">
        <v>1</v>
      </c>
      <c r="AF3" s="7">
        <v>1</v>
      </c>
      <c r="AG3" s="7">
        <v>1</v>
      </c>
      <c r="AH3" s="7">
        <v>1</v>
      </c>
      <c r="AI3" s="7">
        <v>1</v>
      </c>
      <c r="AJ3" s="7">
        <v>1</v>
      </c>
      <c r="AK3" s="7">
        <v>1</v>
      </c>
      <c r="AL3" s="7">
        <v>1</v>
      </c>
      <c r="AM3" s="7">
        <v>1</v>
      </c>
      <c r="AN3" s="7">
        <v>1</v>
      </c>
      <c r="AO3" s="7">
        <v>1</v>
      </c>
      <c r="AP3" s="7"/>
      <c r="AQ3" s="7"/>
      <c r="AR3" s="7"/>
      <c r="AS3" s="7"/>
      <c r="AT3" s="7">
        <v>1</v>
      </c>
      <c r="AU3" s="7">
        <v>1</v>
      </c>
      <c r="AV3" s="8">
        <f aca="true" t="shared" si="0" ref="AV3:AV45">SUMPRODUCT(C3:AU3,$C$47:$AU$47)</f>
        <v>4369.715802929561</v>
      </c>
      <c r="AW3" s="3">
        <f aca="true" t="shared" si="1" ref="AW3:AW45">SUM(C3:AU3)</f>
        <v>32</v>
      </c>
    </row>
    <row r="4" spans="1:49" ht="12.75">
      <c r="A4" s="5">
        <v>2</v>
      </c>
      <c r="B4" s="6" t="s">
        <v>4</v>
      </c>
      <c r="C4" s="7"/>
      <c r="D4" s="7">
        <v>1</v>
      </c>
      <c r="E4" s="7">
        <v>1</v>
      </c>
      <c r="F4" s="7">
        <v>1</v>
      </c>
      <c r="G4" s="7">
        <v>1</v>
      </c>
      <c r="H4" s="7">
        <v>1</v>
      </c>
      <c r="I4" s="7">
        <v>1</v>
      </c>
      <c r="J4" s="7"/>
      <c r="K4" s="7">
        <v>1</v>
      </c>
      <c r="L4" s="7">
        <v>1</v>
      </c>
      <c r="M4" s="7">
        <v>1</v>
      </c>
      <c r="N4" s="7">
        <v>1</v>
      </c>
      <c r="O4" s="7">
        <v>1</v>
      </c>
      <c r="P4" s="7">
        <v>1</v>
      </c>
      <c r="Q4" s="7">
        <v>1</v>
      </c>
      <c r="R4" s="7">
        <v>1</v>
      </c>
      <c r="S4" s="7">
        <v>1</v>
      </c>
      <c r="T4" s="7">
        <v>1</v>
      </c>
      <c r="U4" s="7">
        <v>1</v>
      </c>
      <c r="V4" s="7"/>
      <c r="W4" s="7"/>
      <c r="X4" s="7"/>
      <c r="Y4" s="7">
        <v>1</v>
      </c>
      <c r="Z4" s="7">
        <v>1</v>
      </c>
      <c r="AA4" s="7"/>
      <c r="AB4" s="7"/>
      <c r="AC4" s="7">
        <v>1</v>
      </c>
      <c r="AD4" s="7"/>
      <c r="AE4" s="7"/>
      <c r="AF4" s="7"/>
      <c r="AG4" s="7">
        <v>1</v>
      </c>
      <c r="AH4" s="7">
        <v>1</v>
      </c>
      <c r="AI4" s="7">
        <v>1</v>
      </c>
      <c r="AJ4" s="7">
        <v>1</v>
      </c>
      <c r="AK4" s="7">
        <v>1</v>
      </c>
      <c r="AL4" s="7">
        <v>1</v>
      </c>
      <c r="AM4" s="7">
        <v>1</v>
      </c>
      <c r="AN4" s="7">
        <v>1</v>
      </c>
      <c r="AO4" s="7">
        <v>1</v>
      </c>
      <c r="AP4" s="7"/>
      <c r="AQ4" s="7"/>
      <c r="AR4" s="7"/>
      <c r="AS4" s="7"/>
      <c r="AT4" s="7">
        <v>1</v>
      </c>
      <c r="AU4" s="7"/>
      <c r="AV4" s="8">
        <f t="shared" si="0"/>
        <v>2588.7634219771803</v>
      </c>
      <c r="AW4" s="3">
        <f t="shared" si="1"/>
        <v>30</v>
      </c>
    </row>
    <row r="5" spans="1:49" ht="12.75">
      <c r="A5" s="5">
        <v>3</v>
      </c>
      <c r="B5" s="9" t="s">
        <v>5</v>
      </c>
      <c r="C5" s="7"/>
      <c r="D5" s="7"/>
      <c r="E5" s="7"/>
      <c r="F5" s="7"/>
      <c r="G5" s="7">
        <v>1</v>
      </c>
      <c r="H5" s="7">
        <v>1</v>
      </c>
      <c r="I5" s="7">
        <v>1</v>
      </c>
      <c r="J5" s="7"/>
      <c r="K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7"/>
      <c r="T5" s="7"/>
      <c r="U5" s="7"/>
      <c r="V5" s="7"/>
      <c r="W5" s="7"/>
      <c r="X5" s="7"/>
      <c r="Y5" s="7">
        <v>1</v>
      </c>
      <c r="Z5" s="7">
        <v>1</v>
      </c>
      <c r="AA5" s="7"/>
      <c r="AB5" s="7">
        <v>1</v>
      </c>
      <c r="AC5" s="7">
        <v>1</v>
      </c>
      <c r="AD5" s="7"/>
      <c r="AE5" s="7">
        <v>1</v>
      </c>
      <c r="AF5" s="7">
        <v>1</v>
      </c>
      <c r="AG5" s="7">
        <v>1</v>
      </c>
      <c r="AH5" s="7">
        <v>1</v>
      </c>
      <c r="AI5" s="7">
        <v>1</v>
      </c>
      <c r="AJ5" s="7">
        <v>1</v>
      </c>
      <c r="AK5" s="7">
        <v>1</v>
      </c>
      <c r="AL5" s="7">
        <v>1</v>
      </c>
      <c r="AM5" s="7">
        <v>1</v>
      </c>
      <c r="AN5" s="7">
        <v>1</v>
      </c>
      <c r="AO5" s="7">
        <v>1</v>
      </c>
      <c r="AP5" s="7"/>
      <c r="AQ5" s="7"/>
      <c r="AR5" s="7">
        <v>1</v>
      </c>
      <c r="AS5" s="7"/>
      <c r="AT5" s="7">
        <v>1</v>
      </c>
      <c r="AU5" s="7">
        <v>1</v>
      </c>
      <c r="AV5" s="8">
        <f t="shared" si="0"/>
        <v>3546.5486475043413</v>
      </c>
      <c r="AW5" s="3">
        <f t="shared" si="1"/>
        <v>29</v>
      </c>
    </row>
    <row r="6" spans="1:49" ht="12.75">
      <c r="A6" s="5">
        <v>4</v>
      </c>
      <c r="B6" s="6" t="s">
        <v>6</v>
      </c>
      <c r="C6" s="7">
        <v>1</v>
      </c>
      <c r="D6" s="7">
        <v>1</v>
      </c>
      <c r="E6" s="7"/>
      <c r="F6" s="7">
        <v>1</v>
      </c>
      <c r="G6" s="7">
        <v>1</v>
      </c>
      <c r="H6" s="7">
        <v>1</v>
      </c>
      <c r="I6" s="7">
        <v>1</v>
      </c>
      <c r="J6" s="7"/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/>
      <c r="T6" s="7"/>
      <c r="U6" s="7">
        <v>1</v>
      </c>
      <c r="V6" s="7"/>
      <c r="W6" s="7"/>
      <c r="X6" s="7">
        <v>1</v>
      </c>
      <c r="Y6" s="7">
        <v>1</v>
      </c>
      <c r="Z6" s="7">
        <v>1</v>
      </c>
      <c r="AA6" s="7"/>
      <c r="AB6" s="7"/>
      <c r="AC6" s="7">
        <v>1</v>
      </c>
      <c r="AD6" s="7"/>
      <c r="AE6" s="7"/>
      <c r="AF6" s="7"/>
      <c r="AG6" s="7">
        <v>1</v>
      </c>
      <c r="AH6" s="7">
        <v>1</v>
      </c>
      <c r="AI6" s="7"/>
      <c r="AJ6" s="7">
        <v>1</v>
      </c>
      <c r="AK6" s="7"/>
      <c r="AL6" s="7">
        <v>1</v>
      </c>
      <c r="AM6" s="7">
        <v>1</v>
      </c>
      <c r="AN6" s="7">
        <v>1</v>
      </c>
      <c r="AO6" s="7">
        <v>1</v>
      </c>
      <c r="AP6" s="7"/>
      <c r="AQ6" s="7"/>
      <c r="AR6" s="7">
        <v>1</v>
      </c>
      <c r="AS6" s="7"/>
      <c r="AT6" s="7">
        <v>1</v>
      </c>
      <c r="AU6" s="7"/>
      <c r="AV6" s="8">
        <f t="shared" si="0"/>
        <v>1904.9971882109464</v>
      </c>
      <c r="AW6" s="3">
        <f t="shared" si="1"/>
        <v>28</v>
      </c>
    </row>
    <row r="7" spans="1:49" ht="12.75">
      <c r="A7" s="5">
        <v>5</v>
      </c>
      <c r="B7" s="6" t="s">
        <v>7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/>
      <c r="I7" s="7">
        <v>1</v>
      </c>
      <c r="J7" s="7"/>
      <c r="K7" s="7">
        <v>1</v>
      </c>
      <c r="L7" s="7"/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/>
      <c r="T7" s="7"/>
      <c r="U7" s="7"/>
      <c r="V7" s="7"/>
      <c r="W7" s="7"/>
      <c r="X7" s="7"/>
      <c r="Y7" s="7">
        <v>1</v>
      </c>
      <c r="Z7" s="7">
        <v>1</v>
      </c>
      <c r="AA7" s="7"/>
      <c r="AB7" s="7"/>
      <c r="AC7" s="7">
        <v>1</v>
      </c>
      <c r="AD7" s="7"/>
      <c r="AE7" s="7"/>
      <c r="AF7" s="7"/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/>
      <c r="AQ7" s="7"/>
      <c r="AR7" s="7"/>
      <c r="AS7" s="7"/>
      <c r="AT7" s="7">
        <v>1</v>
      </c>
      <c r="AU7" s="7">
        <v>1</v>
      </c>
      <c r="AV7" s="8">
        <f t="shared" si="0"/>
        <v>2195.8160467717403</v>
      </c>
      <c r="AW7" s="3">
        <f t="shared" si="1"/>
        <v>27</v>
      </c>
    </row>
    <row r="8" spans="1:49" ht="12.75">
      <c r="A8" s="5">
        <v>6</v>
      </c>
      <c r="B8" s="10" t="s">
        <v>8</v>
      </c>
      <c r="C8" s="7"/>
      <c r="D8" s="7">
        <v>1</v>
      </c>
      <c r="E8" s="7"/>
      <c r="F8" s="7">
        <v>1</v>
      </c>
      <c r="G8" s="7">
        <v>1</v>
      </c>
      <c r="H8" s="7">
        <v>1</v>
      </c>
      <c r="I8" s="7">
        <v>1</v>
      </c>
      <c r="J8" s="7"/>
      <c r="K8" s="7">
        <v>1</v>
      </c>
      <c r="L8" s="7"/>
      <c r="M8" s="7">
        <v>1</v>
      </c>
      <c r="N8" s="7">
        <v>1</v>
      </c>
      <c r="O8" s="7"/>
      <c r="P8" s="7">
        <v>1</v>
      </c>
      <c r="Q8" s="7">
        <v>1</v>
      </c>
      <c r="R8" s="7">
        <v>1</v>
      </c>
      <c r="S8" s="7"/>
      <c r="T8" s="7"/>
      <c r="U8" s="7"/>
      <c r="V8" s="7"/>
      <c r="W8" s="7"/>
      <c r="X8" s="7"/>
      <c r="Y8" s="7"/>
      <c r="Z8" s="7">
        <v>1</v>
      </c>
      <c r="AA8" s="7"/>
      <c r="AB8" s="7"/>
      <c r="AC8" s="7">
        <v>1</v>
      </c>
      <c r="AD8" s="7"/>
      <c r="AE8" s="7"/>
      <c r="AF8" s="7"/>
      <c r="AG8" s="7">
        <v>1</v>
      </c>
      <c r="AH8" s="7">
        <v>1</v>
      </c>
      <c r="AI8" s="7">
        <v>1</v>
      </c>
      <c r="AJ8" s="7">
        <v>1</v>
      </c>
      <c r="AK8" s="7">
        <v>1</v>
      </c>
      <c r="AL8" s="7">
        <v>1</v>
      </c>
      <c r="AM8" s="7">
        <v>1</v>
      </c>
      <c r="AN8" s="7">
        <v>1</v>
      </c>
      <c r="AO8" s="7">
        <v>1</v>
      </c>
      <c r="AP8" s="7"/>
      <c r="AQ8" s="7"/>
      <c r="AR8" s="7"/>
      <c r="AS8" s="7"/>
      <c r="AT8" s="7">
        <v>1</v>
      </c>
      <c r="AU8" s="7">
        <v>1</v>
      </c>
      <c r="AV8" s="11">
        <f t="shared" si="0"/>
        <v>1731.0974320531254</v>
      </c>
      <c r="AW8" s="3">
        <f t="shared" si="1"/>
        <v>24</v>
      </c>
    </row>
    <row r="9" spans="1:49" ht="12.75">
      <c r="A9" s="5">
        <v>7</v>
      </c>
      <c r="B9" s="6" t="s">
        <v>9</v>
      </c>
      <c r="C9" s="7">
        <v>1</v>
      </c>
      <c r="D9" s="7">
        <v>1</v>
      </c>
      <c r="E9" s="7"/>
      <c r="F9" s="7"/>
      <c r="G9" s="7"/>
      <c r="H9" s="7"/>
      <c r="I9" s="7"/>
      <c r="J9" s="7"/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7">
        <v>1</v>
      </c>
      <c r="S9" s="7">
        <v>1</v>
      </c>
      <c r="T9" s="7"/>
      <c r="U9" s="7">
        <v>1</v>
      </c>
      <c r="V9" s="7"/>
      <c r="W9" s="7"/>
      <c r="X9" s="7">
        <v>1</v>
      </c>
      <c r="Y9" s="7">
        <v>1</v>
      </c>
      <c r="Z9" s="7">
        <v>1</v>
      </c>
      <c r="AA9" s="7"/>
      <c r="AB9" s="7"/>
      <c r="AC9" s="7">
        <v>1</v>
      </c>
      <c r="AD9" s="7"/>
      <c r="AE9" s="7"/>
      <c r="AF9" s="7"/>
      <c r="AG9" s="7">
        <v>1</v>
      </c>
      <c r="AH9" s="7">
        <v>1</v>
      </c>
      <c r="AI9" s="7"/>
      <c r="AJ9" s="7">
        <v>1</v>
      </c>
      <c r="AK9" s="7">
        <v>1</v>
      </c>
      <c r="AL9" s="7">
        <v>1</v>
      </c>
      <c r="AM9" s="7"/>
      <c r="AN9" s="7">
        <v>1</v>
      </c>
      <c r="AO9" s="7">
        <v>1</v>
      </c>
      <c r="AP9" s="7"/>
      <c r="AQ9" s="7"/>
      <c r="AR9" s="7"/>
      <c r="AS9" s="7"/>
      <c r="AT9" s="7"/>
      <c r="AU9" s="7"/>
      <c r="AV9" s="11">
        <f t="shared" si="0"/>
        <v>1479.600362814121</v>
      </c>
      <c r="AW9" s="3">
        <f t="shared" si="1"/>
        <v>23</v>
      </c>
    </row>
    <row r="10" spans="1:49" ht="12.75">
      <c r="A10" s="5">
        <v>8</v>
      </c>
      <c r="B10" s="6" t="s">
        <v>217</v>
      </c>
      <c r="C10" s="7">
        <v>1</v>
      </c>
      <c r="D10" s="7">
        <v>1</v>
      </c>
      <c r="E10" s="7"/>
      <c r="F10" s="7">
        <v>1</v>
      </c>
      <c r="G10" s="7"/>
      <c r="H10" s="7"/>
      <c r="I10" s="7"/>
      <c r="J10" s="7"/>
      <c r="K10" s="7"/>
      <c r="L10" s="7"/>
      <c r="M10" s="7">
        <v>1</v>
      </c>
      <c r="N10" s="7">
        <v>1</v>
      </c>
      <c r="O10" s="7">
        <v>1</v>
      </c>
      <c r="P10" s="7">
        <v>1</v>
      </c>
      <c r="Q10" s="7">
        <v>1</v>
      </c>
      <c r="R10" s="7">
        <v>1</v>
      </c>
      <c r="S10" s="7"/>
      <c r="T10" s="7"/>
      <c r="U10" s="7"/>
      <c r="V10" s="7"/>
      <c r="W10" s="7"/>
      <c r="X10" s="7">
        <v>1</v>
      </c>
      <c r="Y10" s="7">
        <v>1</v>
      </c>
      <c r="Z10" s="7"/>
      <c r="AA10" s="7"/>
      <c r="AB10" s="7"/>
      <c r="AC10" s="7">
        <v>1</v>
      </c>
      <c r="AD10" s="7">
        <v>1</v>
      </c>
      <c r="AE10" s="7"/>
      <c r="AF10" s="7"/>
      <c r="AG10" s="7">
        <v>1</v>
      </c>
      <c r="AH10" s="7">
        <v>1</v>
      </c>
      <c r="AI10" s="7">
        <v>1</v>
      </c>
      <c r="AJ10" s="7">
        <v>1</v>
      </c>
      <c r="AK10" s="7">
        <v>1</v>
      </c>
      <c r="AL10" s="7">
        <v>1</v>
      </c>
      <c r="AM10" s="7"/>
      <c r="AN10" s="7">
        <v>1</v>
      </c>
      <c r="AO10" s="7">
        <v>1</v>
      </c>
      <c r="AP10" s="7"/>
      <c r="AQ10" s="7"/>
      <c r="AR10" s="7"/>
      <c r="AS10" s="7"/>
      <c r="AT10" s="7">
        <v>1</v>
      </c>
      <c r="AU10" s="7"/>
      <c r="AV10" s="11">
        <f t="shared" si="0"/>
        <v>2500.8133886111873</v>
      </c>
      <c r="AW10" s="3">
        <f t="shared" si="1"/>
        <v>22</v>
      </c>
    </row>
    <row r="11" spans="1:49" ht="12.75">
      <c r="A11" s="5">
        <v>9</v>
      </c>
      <c r="B11" s="6" t="s">
        <v>10</v>
      </c>
      <c r="C11" s="7"/>
      <c r="D11" s="7">
        <v>1</v>
      </c>
      <c r="E11" s="7"/>
      <c r="F11" s="7"/>
      <c r="G11" s="7">
        <v>1</v>
      </c>
      <c r="H11" s="7">
        <v>1</v>
      </c>
      <c r="I11" s="7">
        <v>1</v>
      </c>
      <c r="J11" s="7"/>
      <c r="K11" s="7">
        <v>1</v>
      </c>
      <c r="L11" s="7">
        <v>1</v>
      </c>
      <c r="M11" s="7">
        <v>1</v>
      </c>
      <c r="N11" s="7">
        <v>1</v>
      </c>
      <c r="O11" s="7"/>
      <c r="P11" s="7">
        <v>1</v>
      </c>
      <c r="Q11" s="7">
        <v>1</v>
      </c>
      <c r="R11" s="7">
        <v>1</v>
      </c>
      <c r="S11" s="7">
        <v>1</v>
      </c>
      <c r="T11" s="7"/>
      <c r="U11" s="7">
        <v>1</v>
      </c>
      <c r="V11" s="7"/>
      <c r="W11" s="7"/>
      <c r="X11" s="7"/>
      <c r="Y11" s="7">
        <v>1</v>
      </c>
      <c r="Z11" s="7">
        <v>1</v>
      </c>
      <c r="AA11" s="7"/>
      <c r="AB11" s="7"/>
      <c r="AC11" s="7">
        <v>1</v>
      </c>
      <c r="AD11" s="7"/>
      <c r="AE11" s="7"/>
      <c r="AF11" s="7"/>
      <c r="AG11" s="7"/>
      <c r="AH11" s="7">
        <v>1</v>
      </c>
      <c r="AI11" s="7"/>
      <c r="AJ11" s="7">
        <v>1</v>
      </c>
      <c r="AK11" s="7"/>
      <c r="AL11" s="7">
        <v>1</v>
      </c>
      <c r="AM11" s="7"/>
      <c r="AN11" s="7">
        <v>1</v>
      </c>
      <c r="AO11" s="7">
        <v>1</v>
      </c>
      <c r="AP11" s="7"/>
      <c r="AQ11" s="7"/>
      <c r="AR11" s="7"/>
      <c r="AS11" s="7"/>
      <c r="AT11" s="7">
        <v>1</v>
      </c>
      <c r="AU11" s="7"/>
      <c r="AV11" s="11">
        <f t="shared" si="0"/>
        <v>1275.2713584851163</v>
      </c>
      <c r="AW11" s="3">
        <f t="shared" si="1"/>
        <v>22</v>
      </c>
    </row>
    <row r="12" spans="1:49" ht="12.75">
      <c r="A12" s="5">
        <v>10</v>
      </c>
      <c r="B12" s="6" t="s">
        <v>11</v>
      </c>
      <c r="C12" s="7"/>
      <c r="D12" s="7">
        <v>1</v>
      </c>
      <c r="E12" s="7"/>
      <c r="F12" s="7">
        <v>1</v>
      </c>
      <c r="G12" s="7"/>
      <c r="H12" s="7"/>
      <c r="I12" s="7">
        <v>1</v>
      </c>
      <c r="J12" s="7"/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/>
      <c r="U12" s="7">
        <v>1</v>
      </c>
      <c r="V12" s="7"/>
      <c r="W12" s="7"/>
      <c r="X12" s="7"/>
      <c r="Y12" s="7">
        <v>1</v>
      </c>
      <c r="Z12" s="7">
        <v>1</v>
      </c>
      <c r="AA12" s="7"/>
      <c r="AB12" s="7"/>
      <c r="AC12" s="7">
        <v>1</v>
      </c>
      <c r="AD12" s="7"/>
      <c r="AE12" s="7"/>
      <c r="AF12" s="7"/>
      <c r="AG12" s="7">
        <v>1</v>
      </c>
      <c r="AH12" s="7"/>
      <c r="AI12" s="7"/>
      <c r="AJ12" s="7">
        <v>1</v>
      </c>
      <c r="AK12" s="7"/>
      <c r="AL12" s="7">
        <v>1</v>
      </c>
      <c r="AM12" s="7">
        <v>1</v>
      </c>
      <c r="AN12" s="7">
        <v>1</v>
      </c>
      <c r="AO12" s="7"/>
      <c r="AP12" s="7"/>
      <c r="AQ12" s="7"/>
      <c r="AR12" s="7"/>
      <c r="AS12" s="7"/>
      <c r="AT12" s="7"/>
      <c r="AU12" s="7"/>
      <c r="AV12" s="11">
        <f t="shared" si="0"/>
        <v>1144.8620017599703</v>
      </c>
      <c r="AW12" s="3">
        <f t="shared" si="1"/>
        <v>21</v>
      </c>
    </row>
    <row r="13" spans="1:49" ht="12.75">
      <c r="A13" s="5">
        <v>11</v>
      </c>
      <c r="B13" s="6" t="s">
        <v>12</v>
      </c>
      <c r="C13" s="7">
        <v>1</v>
      </c>
      <c r="D13" s="7">
        <v>1</v>
      </c>
      <c r="E13" s="7"/>
      <c r="F13" s="7">
        <v>1</v>
      </c>
      <c r="G13" s="7"/>
      <c r="H13" s="7"/>
      <c r="I13" s="7"/>
      <c r="J13" s="7"/>
      <c r="K13" s="7"/>
      <c r="L13" s="7"/>
      <c r="M13" s="7"/>
      <c r="N13" s="7"/>
      <c r="O13" s="7"/>
      <c r="P13" s="7">
        <v>1</v>
      </c>
      <c r="Q13" s="7">
        <v>1</v>
      </c>
      <c r="R13" s="7">
        <v>1</v>
      </c>
      <c r="S13" s="7">
        <v>1</v>
      </c>
      <c r="T13" s="7"/>
      <c r="U13" s="7">
        <v>1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>
        <v>1</v>
      </c>
      <c r="AH13" s="7">
        <v>1</v>
      </c>
      <c r="AI13" s="7">
        <v>1</v>
      </c>
      <c r="AJ13" s="7">
        <v>1</v>
      </c>
      <c r="AK13" s="7">
        <v>1</v>
      </c>
      <c r="AL13" s="7">
        <v>1</v>
      </c>
      <c r="AM13" s="7">
        <v>1</v>
      </c>
      <c r="AN13" s="7">
        <v>1</v>
      </c>
      <c r="AO13" s="7">
        <v>1</v>
      </c>
      <c r="AP13" s="7"/>
      <c r="AQ13" s="7"/>
      <c r="AR13" s="7"/>
      <c r="AS13" s="7"/>
      <c r="AT13" s="7">
        <v>1</v>
      </c>
      <c r="AU13" s="7"/>
      <c r="AV13" s="11">
        <f t="shared" si="0"/>
        <v>1267.6947761407325</v>
      </c>
      <c r="AW13" s="3">
        <f t="shared" si="1"/>
        <v>18</v>
      </c>
    </row>
    <row r="14" spans="1:49" ht="12.75">
      <c r="A14" s="5">
        <v>12</v>
      </c>
      <c r="B14" s="6" t="s">
        <v>13</v>
      </c>
      <c r="C14" s="7"/>
      <c r="D14" s="7">
        <v>1</v>
      </c>
      <c r="E14" s="7"/>
      <c r="F14" s="7">
        <v>1</v>
      </c>
      <c r="G14" s="7"/>
      <c r="H14" s="7"/>
      <c r="I14" s="7"/>
      <c r="J14" s="7"/>
      <c r="K14" s="7">
        <v>1</v>
      </c>
      <c r="L14" s="7">
        <v>1</v>
      </c>
      <c r="M14" s="7">
        <v>1</v>
      </c>
      <c r="N14" s="7">
        <v>1</v>
      </c>
      <c r="O14" s="7"/>
      <c r="P14" s="7">
        <v>1</v>
      </c>
      <c r="Q14" s="7">
        <v>1</v>
      </c>
      <c r="R14" s="7">
        <v>1</v>
      </c>
      <c r="S14" s="7">
        <v>1</v>
      </c>
      <c r="T14" s="7"/>
      <c r="U14" s="7">
        <v>1</v>
      </c>
      <c r="V14" s="7"/>
      <c r="W14" s="7"/>
      <c r="X14" s="7"/>
      <c r="Y14" s="7"/>
      <c r="Z14" s="7"/>
      <c r="AA14" s="7"/>
      <c r="AB14" s="7"/>
      <c r="AC14" s="7">
        <v>1</v>
      </c>
      <c r="AD14" s="7"/>
      <c r="AE14" s="7"/>
      <c r="AF14" s="7"/>
      <c r="AG14" s="7">
        <v>1</v>
      </c>
      <c r="AH14" s="7">
        <v>1</v>
      </c>
      <c r="AI14" s="7"/>
      <c r="AJ14" s="7">
        <v>1</v>
      </c>
      <c r="AK14" s="7"/>
      <c r="AL14" s="7">
        <v>1</v>
      </c>
      <c r="AM14" s="7"/>
      <c r="AN14" s="7">
        <v>1</v>
      </c>
      <c r="AO14" s="7"/>
      <c r="AP14" s="7"/>
      <c r="AQ14" s="7"/>
      <c r="AR14" s="7"/>
      <c r="AS14" s="7"/>
      <c r="AT14" s="7"/>
      <c r="AU14" s="7"/>
      <c r="AV14" s="11">
        <f t="shared" si="0"/>
        <v>774.1549310528997</v>
      </c>
      <c r="AW14" s="3">
        <f t="shared" si="1"/>
        <v>17</v>
      </c>
    </row>
    <row r="15" spans="1:49" ht="12.75">
      <c r="A15" s="5">
        <v>13</v>
      </c>
      <c r="B15" s="12" t="s">
        <v>14</v>
      </c>
      <c r="C15" s="7"/>
      <c r="D15" s="7">
        <v>1</v>
      </c>
      <c r="E15" s="7"/>
      <c r="F15" s="7">
        <v>1</v>
      </c>
      <c r="G15" s="7"/>
      <c r="H15" s="7"/>
      <c r="I15" s="7"/>
      <c r="J15" s="7"/>
      <c r="K15" s="7">
        <v>1</v>
      </c>
      <c r="L15" s="7"/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/>
      <c r="T15" s="7"/>
      <c r="U15" s="7">
        <v>1</v>
      </c>
      <c r="V15" s="7"/>
      <c r="W15" s="7"/>
      <c r="X15" s="7"/>
      <c r="Y15" s="7"/>
      <c r="Z15" s="7">
        <v>1</v>
      </c>
      <c r="AA15" s="7"/>
      <c r="AB15" s="7"/>
      <c r="AC15" s="7">
        <v>1</v>
      </c>
      <c r="AD15" s="7"/>
      <c r="AE15" s="7"/>
      <c r="AF15" s="7"/>
      <c r="AG15" s="7"/>
      <c r="AH15" s="7">
        <v>1</v>
      </c>
      <c r="AI15" s="7"/>
      <c r="AJ15" s="7">
        <v>1</v>
      </c>
      <c r="AK15" s="7"/>
      <c r="AL15" s="7">
        <v>1</v>
      </c>
      <c r="AM15" s="7"/>
      <c r="AN15" s="7">
        <v>1</v>
      </c>
      <c r="AO15" s="7"/>
      <c r="AP15" s="7"/>
      <c r="AQ15" s="7"/>
      <c r="AR15" s="7"/>
      <c r="AS15" s="7"/>
      <c r="AT15" s="7">
        <v>1</v>
      </c>
      <c r="AU15" s="7"/>
      <c r="AV15" s="11">
        <f t="shared" si="0"/>
        <v>768.2275251254938</v>
      </c>
      <c r="AW15" s="3">
        <f t="shared" si="1"/>
        <v>17</v>
      </c>
    </row>
    <row r="16" spans="1:49" ht="12.75">
      <c r="A16" s="5">
        <v>14</v>
      </c>
      <c r="B16" s="6" t="s">
        <v>15</v>
      </c>
      <c r="C16" s="7"/>
      <c r="D16" s="7">
        <v>1</v>
      </c>
      <c r="E16" s="7"/>
      <c r="F16" s="7"/>
      <c r="G16" s="7"/>
      <c r="H16" s="7"/>
      <c r="I16" s="7"/>
      <c r="J16" s="7"/>
      <c r="K16" s="7">
        <v>1</v>
      </c>
      <c r="L16" s="7"/>
      <c r="M16" s="7">
        <v>1</v>
      </c>
      <c r="N16" s="7">
        <v>1</v>
      </c>
      <c r="O16" s="7">
        <v>1</v>
      </c>
      <c r="P16" s="7">
        <v>1</v>
      </c>
      <c r="Q16" s="7">
        <v>1</v>
      </c>
      <c r="R16" s="7">
        <v>1</v>
      </c>
      <c r="S16" s="7"/>
      <c r="T16" s="7"/>
      <c r="U16" s="7">
        <v>1</v>
      </c>
      <c r="V16" s="7"/>
      <c r="W16" s="7"/>
      <c r="X16" s="7">
        <v>1</v>
      </c>
      <c r="Y16" s="7">
        <v>1</v>
      </c>
      <c r="Z16" s="7">
        <v>1</v>
      </c>
      <c r="AA16" s="7"/>
      <c r="AB16" s="7"/>
      <c r="AC16" s="7">
        <v>1</v>
      </c>
      <c r="AD16" s="7"/>
      <c r="AE16" s="7"/>
      <c r="AF16" s="7"/>
      <c r="AG16" s="7"/>
      <c r="AH16" s="7">
        <v>1</v>
      </c>
      <c r="AI16" s="7"/>
      <c r="AJ16" s="7">
        <v>1</v>
      </c>
      <c r="AK16" s="7"/>
      <c r="AL16" s="7"/>
      <c r="AM16" s="7"/>
      <c r="AN16" s="7">
        <v>1</v>
      </c>
      <c r="AO16" s="7"/>
      <c r="AP16" s="7"/>
      <c r="AQ16" s="7"/>
      <c r="AR16" s="7"/>
      <c r="AS16" s="7"/>
      <c r="AT16" s="7"/>
      <c r="AU16" s="7"/>
      <c r="AV16" s="11">
        <f t="shared" si="0"/>
        <v>835.0764656586447</v>
      </c>
      <c r="AW16" s="3">
        <f t="shared" si="1"/>
        <v>16</v>
      </c>
    </row>
    <row r="17" spans="1:49" ht="12.75">
      <c r="A17" s="5">
        <v>15</v>
      </c>
      <c r="B17" s="6" t="s">
        <v>16</v>
      </c>
      <c r="C17" s="7"/>
      <c r="D17" s="7"/>
      <c r="E17" s="7"/>
      <c r="F17" s="7"/>
      <c r="G17" s="7">
        <v>1</v>
      </c>
      <c r="H17" s="7">
        <v>1</v>
      </c>
      <c r="I17" s="7">
        <v>1</v>
      </c>
      <c r="J17" s="7"/>
      <c r="K17" s="7"/>
      <c r="L17" s="7">
        <v>1</v>
      </c>
      <c r="M17" s="7">
        <v>1</v>
      </c>
      <c r="N17" s="7"/>
      <c r="O17" s="7"/>
      <c r="P17" s="7"/>
      <c r="Q17" s="7"/>
      <c r="R17" s="7">
        <v>1</v>
      </c>
      <c r="S17" s="7"/>
      <c r="T17" s="7"/>
      <c r="U17" s="7"/>
      <c r="V17" s="7"/>
      <c r="W17" s="7"/>
      <c r="X17" s="7"/>
      <c r="Y17" s="7"/>
      <c r="Z17" s="7">
        <v>1</v>
      </c>
      <c r="AA17" s="7"/>
      <c r="AB17" s="7"/>
      <c r="AC17" s="7"/>
      <c r="AD17" s="7"/>
      <c r="AE17" s="7"/>
      <c r="AF17" s="7"/>
      <c r="AG17" s="7">
        <v>1</v>
      </c>
      <c r="AH17" s="7">
        <v>1</v>
      </c>
      <c r="AI17" s="7"/>
      <c r="AJ17" s="7">
        <v>1</v>
      </c>
      <c r="AK17" s="7">
        <v>1</v>
      </c>
      <c r="AL17" s="7">
        <v>1</v>
      </c>
      <c r="AM17" s="7">
        <v>1</v>
      </c>
      <c r="AN17" s="7">
        <v>1</v>
      </c>
      <c r="AO17" s="7">
        <v>1</v>
      </c>
      <c r="AP17" s="7"/>
      <c r="AQ17" s="7"/>
      <c r="AR17" s="7"/>
      <c r="AS17" s="7"/>
      <c r="AT17" s="7"/>
      <c r="AU17" s="7"/>
      <c r="AV17" s="11">
        <f t="shared" si="0"/>
        <v>1027.0948492386233</v>
      </c>
      <c r="AW17" s="3">
        <f t="shared" si="1"/>
        <v>15</v>
      </c>
    </row>
    <row r="18" spans="1:49" ht="12.75">
      <c r="A18" s="5">
        <v>16</v>
      </c>
      <c r="B18" s="12" t="s">
        <v>17</v>
      </c>
      <c r="C18" s="7"/>
      <c r="D18" s="7">
        <v>1</v>
      </c>
      <c r="E18" s="7"/>
      <c r="F18" s="7">
        <v>1</v>
      </c>
      <c r="G18" s="7">
        <v>1</v>
      </c>
      <c r="H18" s="7"/>
      <c r="I18" s="7"/>
      <c r="J18" s="7"/>
      <c r="K18" s="7">
        <v>1</v>
      </c>
      <c r="L18" s="7">
        <v>1</v>
      </c>
      <c r="M18" s="7">
        <v>1</v>
      </c>
      <c r="N18" s="7">
        <v>1</v>
      </c>
      <c r="O18" s="7"/>
      <c r="P18" s="7">
        <v>1</v>
      </c>
      <c r="Q18" s="7">
        <v>1</v>
      </c>
      <c r="R18" s="7">
        <v>1</v>
      </c>
      <c r="S18" s="7"/>
      <c r="T18" s="7"/>
      <c r="U18" s="7">
        <v>1</v>
      </c>
      <c r="V18" s="7"/>
      <c r="W18" s="7"/>
      <c r="X18" s="7"/>
      <c r="Y18" s="7"/>
      <c r="Z18" s="7"/>
      <c r="AA18" s="7"/>
      <c r="AB18" s="7"/>
      <c r="AC18" s="7">
        <v>1</v>
      </c>
      <c r="AD18" s="7"/>
      <c r="AE18" s="7"/>
      <c r="AF18" s="7"/>
      <c r="AG18" s="7"/>
      <c r="AH18" s="7"/>
      <c r="AI18" s="7"/>
      <c r="AJ18" s="7">
        <v>1</v>
      </c>
      <c r="AK18" s="7"/>
      <c r="AL18" s="7"/>
      <c r="AM18" s="7"/>
      <c r="AN18" s="7">
        <v>1</v>
      </c>
      <c r="AO18" s="7">
        <v>1</v>
      </c>
      <c r="AP18" s="7"/>
      <c r="AQ18" s="7"/>
      <c r="AR18" s="7"/>
      <c r="AS18" s="7"/>
      <c r="AT18" s="7"/>
      <c r="AU18" s="7"/>
      <c r="AV18" s="11">
        <f t="shared" si="0"/>
        <v>656.2617131596818</v>
      </c>
      <c r="AW18" s="3">
        <f t="shared" si="1"/>
        <v>15</v>
      </c>
    </row>
    <row r="19" spans="1:49" ht="12.75">
      <c r="A19" s="5">
        <v>17</v>
      </c>
      <c r="B19" s="6" t="s">
        <v>18</v>
      </c>
      <c r="C19" s="7"/>
      <c r="D19" s="7"/>
      <c r="E19" s="7"/>
      <c r="F19" s="7"/>
      <c r="G19" s="7"/>
      <c r="H19" s="7"/>
      <c r="I19" s="7"/>
      <c r="J19" s="7"/>
      <c r="K19" s="7">
        <v>1</v>
      </c>
      <c r="L19" s="7">
        <v>1</v>
      </c>
      <c r="M19" s="7">
        <v>1</v>
      </c>
      <c r="N19" s="7">
        <v>1</v>
      </c>
      <c r="O19" s="7"/>
      <c r="P19" s="7">
        <v>1</v>
      </c>
      <c r="Q19" s="7">
        <v>1</v>
      </c>
      <c r="R19" s="7">
        <v>1</v>
      </c>
      <c r="S19" s="7"/>
      <c r="T19" s="7"/>
      <c r="U19" s="7">
        <v>1</v>
      </c>
      <c r="V19" s="7"/>
      <c r="W19" s="7"/>
      <c r="X19" s="7"/>
      <c r="Y19" s="7"/>
      <c r="Z19" s="7"/>
      <c r="AA19" s="7"/>
      <c r="AB19" s="7"/>
      <c r="AC19" s="7">
        <v>1</v>
      </c>
      <c r="AD19" s="7"/>
      <c r="AE19" s="7"/>
      <c r="AF19" s="7"/>
      <c r="AG19" s="7">
        <v>1</v>
      </c>
      <c r="AH19" s="7">
        <v>1</v>
      </c>
      <c r="AI19" s="7"/>
      <c r="AJ19" s="7">
        <v>1</v>
      </c>
      <c r="AK19" s="7"/>
      <c r="AL19" s="7">
        <v>1</v>
      </c>
      <c r="AM19" s="7"/>
      <c r="AN19" s="7">
        <v>1</v>
      </c>
      <c r="AO19" s="7">
        <v>1</v>
      </c>
      <c r="AP19" s="7"/>
      <c r="AQ19" s="7"/>
      <c r="AR19" s="7"/>
      <c r="AS19" s="7"/>
      <c r="AT19" s="7"/>
      <c r="AU19" s="7"/>
      <c r="AV19" s="11">
        <f t="shared" si="0"/>
        <v>616.8298000435581</v>
      </c>
      <c r="AW19" s="3">
        <f t="shared" si="1"/>
        <v>15</v>
      </c>
    </row>
    <row r="20" spans="1:49" ht="12.75">
      <c r="A20" s="5">
        <v>18</v>
      </c>
      <c r="B20" s="12" t="s">
        <v>221</v>
      </c>
      <c r="C20" s="7"/>
      <c r="D20" s="7">
        <v>1</v>
      </c>
      <c r="E20" s="7">
        <v>1</v>
      </c>
      <c r="F20" s="7">
        <v>1</v>
      </c>
      <c r="G20" s="7"/>
      <c r="H20" s="7"/>
      <c r="I20" s="7"/>
      <c r="J20" s="7"/>
      <c r="K20" s="7">
        <v>1</v>
      </c>
      <c r="L20" s="7"/>
      <c r="M20" s="7">
        <v>1</v>
      </c>
      <c r="N20" s="7"/>
      <c r="O20" s="7"/>
      <c r="P20" s="7"/>
      <c r="Q20" s="7"/>
      <c r="R20" s="7">
        <v>1</v>
      </c>
      <c r="S20" s="7">
        <v>1</v>
      </c>
      <c r="T20" s="7"/>
      <c r="U20" s="7">
        <v>1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>
        <v>1</v>
      </c>
      <c r="AI20" s="7"/>
      <c r="AJ20" s="7">
        <v>1</v>
      </c>
      <c r="AK20" s="7">
        <v>1</v>
      </c>
      <c r="AL20" s="7">
        <v>1</v>
      </c>
      <c r="AM20" s="7"/>
      <c r="AN20" s="7">
        <v>1</v>
      </c>
      <c r="AO20" s="7">
        <v>1</v>
      </c>
      <c r="AP20" s="7"/>
      <c r="AQ20" s="7"/>
      <c r="AR20" s="7"/>
      <c r="AS20" s="7"/>
      <c r="AT20" s="7"/>
      <c r="AU20" s="7"/>
      <c r="AV20" s="11">
        <f t="shared" si="0"/>
        <v>885.7297532894866</v>
      </c>
      <c r="AW20" s="3">
        <f t="shared" si="1"/>
        <v>14</v>
      </c>
    </row>
    <row r="21" spans="1:49" ht="12.75">
      <c r="A21" s="5">
        <v>19</v>
      </c>
      <c r="B21" s="6" t="s">
        <v>19</v>
      </c>
      <c r="C21" s="7"/>
      <c r="D21" s="7">
        <v>1</v>
      </c>
      <c r="E21" s="7">
        <v>1</v>
      </c>
      <c r="F21" s="7">
        <v>1</v>
      </c>
      <c r="G21" s="7"/>
      <c r="H21" s="7"/>
      <c r="I21" s="7"/>
      <c r="J21" s="7"/>
      <c r="K21" s="7">
        <v>1</v>
      </c>
      <c r="L21" s="7">
        <v>1</v>
      </c>
      <c r="M21" s="7">
        <v>1</v>
      </c>
      <c r="N21" s="7"/>
      <c r="O21" s="7"/>
      <c r="P21" s="7">
        <v>1</v>
      </c>
      <c r="Q21" s="7">
        <v>1</v>
      </c>
      <c r="R21" s="7">
        <v>1</v>
      </c>
      <c r="S21" s="7">
        <v>1</v>
      </c>
      <c r="T21" s="7"/>
      <c r="U21" s="7">
        <v>1</v>
      </c>
      <c r="V21" s="7"/>
      <c r="W21" s="7"/>
      <c r="X21" s="7"/>
      <c r="Y21" s="7"/>
      <c r="Z21" s="7"/>
      <c r="AA21" s="7"/>
      <c r="AB21" s="7"/>
      <c r="AC21" s="7">
        <v>1</v>
      </c>
      <c r="AD21" s="7"/>
      <c r="AE21" s="7"/>
      <c r="AF21" s="7"/>
      <c r="AG21" s="7"/>
      <c r="AH21" s="7"/>
      <c r="AI21" s="7"/>
      <c r="AJ21" s="7">
        <v>1</v>
      </c>
      <c r="AK21" s="7"/>
      <c r="AL21" s="7"/>
      <c r="AM21" s="7"/>
      <c r="AN21" s="7">
        <v>1</v>
      </c>
      <c r="AO21" s="7"/>
      <c r="AP21" s="7"/>
      <c r="AQ21" s="7"/>
      <c r="AR21" s="7"/>
      <c r="AS21" s="7"/>
      <c r="AT21" s="7"/>
      <c r="AU21" s="7"/>
      <c r="AV21" s="11">
        <f t="shared" si="0"/>
        <v>791.9076461740357</v>
      </c>
      <c r="AW21" s="3">
        <f t="shared" si="1"/>
        <v>14</v>
      </c>
    </row>
    <row r="22" spans="1:49" ht="12.75">
      <c r="A22" s="5">
        <v>20</v>
      </c>
      <c r="B22" s="6" t="s">
        <v>20</v>
      </c>
      <c r="C22" s="7"/>
      <c r="D22" s="7"/>
      <c r="E22" s="7"/>
      <c r="F22" s="7"/>
      <c r="G22" s="7"/>
      <c r="H22" s="7"/>
      <c r="I22" s="7">
        <v>1</v>
      </c>
      <c r="J22" s="7"/>
      <c r="K22" s="7">
        <v>1</v>
      </c>
      <c r="L22" s="7">
        <v>1</v>
      </c>
      <c r="M22" s="7">
        <v>1</v>
      </c>
      <c r="N22" s="7">
        <v>1</v>
      </c>
      <c r="O22" s="7">
        <v>1</v>
      </c>
      <c r="P22" s="7">
        <v>1</v>
      </c>
      <c r="Q22" s="7">
        <v>1</v>
      </c>
      <c r="R22" s="7">
        <v>1</v>
      </c>
      <c r="S22" s="7"/>
      <c r="T22" s="7"/>
      <c r="U22" s="7"/>
      <c r="V22" s="7"/>
      <c r="W22" s="7"/>
      <c r="X22" s="7"/>
      <c r="Y22" s="7"/>
      <c r="Z22" s="7">
        <v>1</v>
      </c>
      <c r="AA22" s="7"/>
      <c r="AB22" s="7"/>
      <c r="AC22" s="7">
        <v>1</v>
      </c>
      <c r="AD22" s="7"/>
      <c r="AE22" s="7"/>
      <c r="AF22" s="7"/>
      <c r="AG22" s="7"/>
      <c r="AH22" s="7"/>
      <c r="AI22" s="7"/>
      <c r="AJ22" s="7">
        <v>1</v>
      </c>
      <c r="AK22" s="7"/>
      <c r="AL22" s="7">
        <v>1</v>
      </c>
      <c r="AM22" s="7"/>
      <c r="AN22" s="7">
        <v>1</v>
      </c>
      <c r="AO22" s="7"/>
      <c r="AP22" s="7"/>
      <c r="AQ22" s="7"/>
      <c r="AR22" s="7"/>
      <c r="AS22" s="7"/>
      <c r="AT22" s="7"/>
      <c r="AU22" s="7"/>
      <c r="AV22" s="11">
        <f t="shared" si="0"/>
        <v>629.198453838358</v>
      </c>
      <c r="AW22" s="3">
        <f t="shared" si="1"/>
        <v>14</v>
      </c>
    </row>
    <row r="23" spans="1:49" ht="12.75">
      <c r="A23" s="5">
        <v>21</v>
      </c>
      <c r="B23" s="9" t="s">
        <v>21</v>
      </c>
      <c r="C23" s="7"/>
      <c r="D23" s="7"/>
      <c r="E23" s="7"/>
      <c r="F23" s="7"/>
      <c r="G23" s="7"/>
      <c r="H23" s="7"/>
      <c r="I23" s="7"/>
      <c r="J23" s="7"/>
      <c r="K23" s="7">
        <v>1</v>
      </c>
      <c r="L23" s="7"/>
      <c r="M23" s="7">
        <v>1</v>
      </c>
      <c r="N23" s="7">
        <v>1</v>
      </c>
      <c r="O23" s="7"/>
      <c r="P23" s="7"/>
      <c r="Q23" s="7">
        <v>1</v>
      </c>
      <c r="R23" s="7">
        <v>1</v>
      </c>
      <c r="S23" s="7"/>
      <c r="T23" s="7"/>
      <c r="U23" s="7"/>
      <c r="V23" s="7"/>
      <c r="W23" s="7"/>
      <c r="X23" s="7"/>
      <c r="Y23" s="7">
        <v>1</v>
      </c>
      <c r="Z23" s="7">
        <v>1</v>
      </c>
      <c r="AA23" s="7"/>
      <c r="AB23" s="7"/>
      <c r="AC23" s="7">
        <v>1</v>
      </c>
      <c r="AD23" s="7"/>
      <c r="AE23" s="7">
        <v>1</v>
      </c>
      <c r="AF23" s="7"/>
      <c r="AG23" s="7">
        <v>1</v>
      </c>
      <c r="AH23" s="7"/>
      <c r="AI23" s="7"/>
      <c r="AJ23" s="7"/>
      <c r="AK23" s="7"/>
      <c r="AL23" s="7"/>
      <c r="AM23" s="7"/>
      <c r="AN23" s="7">
        <v>1</v>
      </c>
      <c r="AO23" s="7">
        <v>1</v>
      </c>
      <c r="AP23" s="7"/>
      <c r="AQ23" s="7"/>
      <c r="AR23" s="7"/>
      <c r="AS23" s="7"/>
      <c r="AT23" s="7"/>
      <c r="AU23" s="7"/>
      <c r="AV23" s="11">
        <f t="shared" si="0"/>
        <v>700.1462560361601</v>
      </c>
      <c r="AW23" s="3">
        <f t="shared" si="1"/>
        <v>12</v>
      </c>
    </row>
    <row r="24" spans="1:49" ht="12.75">
      <c r="A24" s="5">
        <v>22</v>
      </c>
      <c r="B24" s="9" t="s">
        <v>22</v>
      </c>
      <c r="C24" s="7"/>
      <c r="D24" s="7"/>
      <c r="E24" s="7"/>
      <c r="F24" s="7">
        <v>1</v>
      </c>
      <c r="G24" s="7"/>
      <c r="H24" s="7"/>
      <c r="I24" s="7"/>
      <c r="J24" s="7"/>
      <c r="K24" s="7">
        <v>1</v>
      </c>
      <c r="L24" s="7"/>
      <c r="M24" s="7">
        <v>1</v>
      </c>
      <c r="N24" s="7"/>
      <c r="O24" s="7"/>
      <c r="P24" s="7"/>
      <c r="Q24" s="7">
        <v>1</v>
      </c>
      <c r="R24" s="7">
        <v>1</v>
      </c>
      <c r="S24" s="7">
        <v>1</v>
      </c>
      <c r="T24" s="7"/>
      <c r="U24" s="7">
        <v>1</v>
      </c>
      <c r="V24" s="7"/>
      <c r="W24" s="7"/>
      <c r="X24" s="7"/>
      <c r="Y24" s="7"/>
      <c r="Z24" s="7">
        <v>1</v>
      </c>
      <c r="AA24" s="7"/>
      <c r="AB24" s="7"/>
      <c r="AC24" s="7">
        <v>1</v>
      </c>
      <c r="AD24" s="7"/>
      <c r="AE24" s="7">
        <v>1</v>
      </c>
      <c r="AF24" s="7"/>
      <c r="AG24" s="7"/>
      <c r="AH24" s="7"/>
      <c r="AI24" s="7"/>
      <c r="AJ24" s="7"/>
      <c r="AK24" s="7"/>
      <c r="AL24" s="7"/>
      <c r="AM24" s="7"/>
      <c r="AN24" s="7"/>
      <c r="AO24" s="7">
        <v>1</v>
      </c>
      <c r="AP24" s="7"/>
      <c r="AQ24" s="7"/>
      <c r="AR24" s="7"/>
      <c r="AS24" s="7"/>
      <c r="AT24" s="7"/>
      <c r="AU24" s="7"/>
      <c r="AV24" s="11">
        <f t="shared" si="0"/>
        <v>651.2013130334922</v>
      </c>
      <c r="AW24" s="3">
        <f t="shared" si="1"/>
        <v>11</v>
      </c>
    </row>
    <row r="25" spans="1:49" ht="12.75">
      <c r="A25" s="5">
        <v>23</v>
      </c>
      <c r="B25" s="6" t="s">
        <v>23</v>
      </c>
      <c r="C25" s="7"/>
      <c r="D25" s="7">
        <v>1</v>
      </c>
      <c r="E25" s="7"/>
      <c r="F25" s="7"/>
      <c r="G25" s="7"/>
      <c r="H25" s="7"/>
      <c r="I25" s="7"/>
      <c r="J25" s="7"/>
      <c r="K25" s="7"/>
      <c r="L25" s="7"/>
      <c r="M25" s="7">
        <v>1</v>
      </c>
      <c r="N25" s="7"/>
      <c r="O25" s="7">
        <v>1</v>
      </c>
      <c r="P25" s="7">
        <v>1</v>
      </c>
      <c r="Q25" s="7">
        <v>1</v>
      </c>
      <c r="R25" s="7">
        <v>1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>
        <v>1</v>
      </c>
      <c r="AF25" s="7"/>
      <c r="AG25" s="7"/>
      <c r="AH25" s="7">
        <v>1</v>
      </c>
      <c r="AI25" s="7"/>
      <c r="AJ25" s="7">
        <v>1</v>
      </c>
      <c r="AK25" s="7"/>
      <c r="AL25" s="7"/>
      <c r="AM25" s="7"/>
      <c r="AN25" s="7">
        <v>1</v>
      </c>
      <c r="AO25" s="7">
        <v>1</v>
      </c>
      <c r="AP25" s="7"/>
      <c r="AQ25" s="7"/>
      <c r="AR25" s="7"/>
      <c r="AS25" s="7"/>
      <c r="AT25" s="7"/>
      <c r="AU25" s="7"/>
      <c r="AV25" s="11">
        <f t="shared" si="0"/>
        <v>589.5150893871917</v>
      </c>
      <c r="AW25" s="3">
        <f t="shared" si="1"/>
        <v>11</v>
      </c>
    </row>
    <row r="26" spans="1:49" ht="12.75">
      <c r="A26" s="5">
        <v>24</v>
      </c>
      <c r="B26" s="10" t="s">
        <v>24</v>
      </c>
      <c r="C26" s="7"/>
      <c r="D26" s="7"/>
      <c r="E26" s="7"/>
      <c r="F26" s="7"/>
      <c r="G26" s="7"/>
      <c r="H26" s="7"/>
      <c r="I26" s="7"/>
      <c r="J26" s="7"/>
      <c r="K26" s="7">
        <v>1</v>
      </c>
      <c r="L26" s="7"/>
      <c r="M26" s="7">
        <v>1</v>
      </c>
      <c r="N26" s="7">
        <v>1</v>
      </c>
      <c r="O26" s="7"/>
      <c r="P26" s="7">
        <v>1</v>
      </c>
      <c r="Q26" s="7">
        <v>1</v>
      </c>
      <c r="R26" s="7">
        <v>1</v>
      </c>
      <c r="S26" s="7"/>
      <c r="T26" s="7"/>
      <c r="U26" s="7">
        <v>1</v>
      </c>
      <c r="V26" s="7"/>
      <c r="W26" s="7"/>
      <c r="X26" s="7"/>
      <c r="Y26" s="7"/>
      <c r="Z26" s="7"/>
      <c r="AA26" s="7"/>
      <c r="AB26" s="7"/>
      <c r="AC26" s="7">
        <v>1</v>
      </c>
      <c r="AD26" s="7"/>
      <c r="AE26" s="7"/>
      <c r="AF26" s="7"/>
      <c r="AG26" s="7"/>
      <c r="AH26" s="7"/>
      <c r="AI26" s="7"/>
      <c r="AJ26" s="7">
        <v>1</v>
      </c>
      <c r="AK26" s="7"/>
      <c r="AL26" s="7">
        <v>1</v>
      </c>
      <c r="AM26" s="7"/>
      <c r="AN26" s="7">
        <v>1</v>
      </c>
      <c r="AO26" s="7"/>
      <c r="AP26" s="7"/>
      <c r="AQ26" s="7"/>
      <c r="AR26" s="7"/>
      <c r="AS26" s="7"/>
      <c r="AT26" s="7"/>
      <c r="AU26" s="7"/>
      <c r="AV26" s="11">
        <f t="shared" si="0"/>
        <v>360.2910171889858</v>
      </c>
      <c r="AW26" s="3">
        <f t="shared" si="1"/>
        <v>11</v>
      </c>
    </row>
    <row r="27" spans="1:49" ht="12.75">
      <c r="A27" s="5">
        <v>25</v>
      </c>
      <c r="B27" s="6" t="s">
        <v>25</v>
      </c>
      <c r="C27" s="7"/>
      <c r="D27" s="7"/>
      <c r="E27" s="7"/>
      <c r="F27" s="7"/>
      <c r="G27" s="7"/>
      <c r="H27" s="7"/>
      <c r="I27" s="7"/>
      <c r="J27" s="7"/>
      <c r="K27" s="7">
        <v>1</v>
      </c>
      <c r="L27" s="7"/>
      <c r="M27" s="7">
        <v>1</v>
      </c>
      <c r="N27" s="7"/>
      <c r="O27" s="7">
        <v>1</v>
      </c>
      <c r="P27" s="7">
        <v>1</v>
      </c>
      <c r="Q27" s="7">
        <v>1</v>
      </c>
      <c r="R27" s="7">
        <v>1</v>
      </c>
      <c r="S27" s="7"/>
      <c r="T27" s="7"/>
      <c r="U27" s="7">
        <v>1</v>
      </c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>
        <v>1</v>
      </c>
      <c r="AI27" s="7"/>
      <c r="AJ27" s="7">
        <v>1</v>
      </c>
      <c r="AK27" s="7"/>
      <c r="AL27" s="7"/>
      <c r="AM27" s="7"/>
      <c r="AN27" s="7">
        <v>1</v>
      </c>
      <c r="AO27" s="7"/>
      <c r="AP27" s="7"/>
      <c r="AQ27" s="7"/>
      <c r="AR27" s="7"/>
      <c r="AS27" s="7"/>
      <c r="AT27" s="7"/>
      <c r="AU27" s="7"/>
      <c r="AV27" s="11">
        <f t="shared" si="0"/>
        <v>347.8383168105888</v>
      </c>
      <c r="AW27" s="3">
        <f t="shared" si="1"/>
        <v>10</v>
      </c>
    </row>
    <row r="28" spans="1:49" ht="12.75">
      <c r="A28" s="5">
        <v>26</v>
      </c>
      <c r="B28" s="12" t="s">
        <v>26</v>
      </c>
      <c r="C28" s="7"/>
      <c r="D28" s="7"/>
      <c r="E28" s="7"/>
      <c r="F28" s="7"/>
      <c r="G28" s="7"/>
      <c r="H28" s="7"/>
      <c r="I28" s="7"/>
      <c r="J28" s="7"/>
      <c r="K28" s="7">
        <v>1</v>
      </c>
      <c r="L28" s="7"/>
      <c r="M28" s="7">
        <v>1</v>
      </c>
      <c r="N28" s="7"/>
      <c r="O28" s="7"/>
      <c r="P28" s="7">
        <v>1</v>
      </c>
      <c r="Q28" s="7">
        <v>1</v>
      </c>
      <c r="R28" s="7">
        <v>1</v>
      </c>
      <c r="S28" s="7"/>
      <c r="T28" s="7"/>
      <c r="U28" s="7">
        <v>1</v>
      </c>
      <c r="V28" s="7"/>
      <c r="W28" s="7"/>
      <c r="X28" s="7"/>
      <c r="Y28" s="7"/>
      <c r="Z28" s="7"/>
      <c r="AA28" s="7"/>
      <c r="AB28" s="7"/>
      <c r="AC28" s="7">
        <v>1</v>
      </c>
      <c r="AD28" s="7"/>
      <c r="AE28" s="7"/>
      <c r="AF28" s="7"/>
      <c r="AG28" s="7"/>
      <c r="AH28" s="7"/>
      <c r="AI28" s="7"/>
      <c r="AJ28" s="7">
        <v>1</v>
      </c>
      <c r="AK28" s="7"/>
      <c r="AL28" s="7">
        <v>1</v>
      </c>
      <c r="AM28" s="7"/>
      <c r="AN28" s="7">
        <v>1</v>
      </c>
      <c r="AO28" s="7"/>
      <c r="AP28" s="7"/>
      <c r="AQ28" s="7"/>
      <c r="AR28" s="7"/>
      <c r="AS28" s="7"/>
      <c r="AT28" s="7"/>
      <c r="AU28" s="7"/>
      <c r="AV28" s="11">
        <f t="shared" si="0"/>
        <v>307.65943824161735</v>
      </c>
      <c r="AW28" s="3">
        <f t="shared" si="1"/>
        <v>10</v>
      </c>
    </row>
    <row r="29" spans="1:49" ht="12.75">
      <c r="A29" s="5">
        <v>26</v>
      </c>
      <c r="B29" s="6" t="s">
        <v>27</v>
      </c>
      <c r="C29" s="7"/>
      <c r="D29" s="7"/>
      <c r="E29" s="7"/>
      <c r="F29" s="7"/>
      <c r="G29" s="7"/>
      <c r="H29" s="7"/>
      <c r="I29" s="7"/>
      <c r="J29" s="7"/>
      <c r="K29" s="7">
        <v>1</v>
      </c>
      <c r="L29" s="7"/>
      <c r="M29" s="7">
        <v>1</v>
      </c>
      <c r="N29" s="7"/>
      <c r="O29" s="7"/>
      <c r="P29" s="7">
        <v>1</v>
      </c>
      <c r="Q29" s="7">
        <v>1</v>
      </c>
      <c r="R29" s="7">
        <v>1</v>
      </c>
      <c r="S29" s="7"/>
      <c r="T29" s="7"/>
      <c r="U29" s="7">
        <v>1</v>
      </c>
      <c r="V29" s="7"/>
      <c r="W29" s="7"/>
      <c r="X29" s="7"/>
      <c r="Y29" s="7"/>
      <c r="Z29" s="7"/>
      <c r="AA29" s="7"/>
      <c r="AB29" s="7"/>
      <c r="AC29" s="7">
        <v>1</v>
      </c>
      <c r="AD29" s="7"/>
      <c r="AE29" s="7"/>
      <c r="AF29" s="7"/>
      <c r="AG29" s="7"/>
      <c r="AH29" s="7"/>
      <c r="AI29" s="7"/>
      <c r="AJ29" s="7">
        <v>1</v>
      </c>
      <c r="AK29" s="7"/>
      <c r="AL29" s="7"/>
      <c r="AM29" s="7"/>
      <c r="AN29" s="7">
        <v>1</v>
      </c>
      <c r="AO29" s="7">
        <v>1</v>
      </c>
      <c r="AP29" s="7"/>
      <c r="AQ29" s="7"/>
      <c r="AR29" s="7"/>
      <c r="AS29" s="7"/>
      <c r="AT29" s="7"/>
      <c r="AU29" s="7"/>
      <c r="AV29" s="11">
        <f t="shared" si="0"/>
        <v>307.6594382416174</v>
      </c>
      <c r="AW29" s="3">
        <f t="shared" si="1"/>
        <v>10</v>
      </c>
    </row>
    <row r="30" spans="1:49" ht="12.75">
      <c r="A30" s="5">
        <v>28</v>
      </c>
      <c r="B30" s="6" t="s">
        <v>28</v>
      </c>
      <c r="C30" s="7"/>
      <c r="D30" s="7">
        <v>1</v>
      </c>
      <c r="E30" s="7"/>
      <c r="F30" s="7"/>
      <c r="G30" s="7"/>
      <c r="H30" s="7"/>
      <c r="I30" s="7"/>
      <c r="J30" s="7"/>
      <c r="K30" s="7">
        <v>1</v>
      </c>
      <c r="L30" s="7"/>
      <c r="M30" s="7">
        <v>1</v>
      </c>
      <c r="N30" s="7"/>
      <c r="O30" s="7"/>
      <c r="P30" s="7">
        <v>1</v>
      </c>
      <c r="Q30" s="7">
        <v>1</v>
      </c>
      <c r="R30" s="7">
        <v>1</v>
      </c>
      <c r="S30" s="7"/>
      <c r="T30" s="7"/>
      <c r="U30" s="7">
        <v>1</v>
      </c>
      <c r="V30" s="7"/>
      <c r="W30" s="7"/>
      <c r="X30" s="7"/>
      <c r="Y30" s="7"/>
      <c r="Z30" s="7"/>
      <c r="AA30" s="7"/>
      <c r="AB30" s="7"/>
      <c r="AC30" s="7">
        <v>1</v>
      </c>
      <c r="AD30" s="7"/>
      <c r="AE30" s="7"/>
      <c r="AF30" s="7"/>
      <c r="AG30" s="7"/>
      <c r="AH30" s="7"/>
      <c r="AI30" s="7"/>
      <c r="AJ30" s="7">
        <v>1</v>
      </c>
      <c r="AK30" s="7"/>
      <c r="AL30" s="7"/>
      <c r="AM30" s="7"/>
      <c r="AN30" s="7">
        <v>1</v>
      </c>
      <c r="AO30" s="7"/>
      <c r="AP30" s="7"/>
      <c r="AQ30" s="7"/>
      <c r="AR30" s="7"/>
      <c r="AS30" s="7"/>
      <c r="AT30" s="7"/>
      <c r="AU30" s="7"/>
      <c r="AV30" s="11">
        <f t="shared" si="0"/>
        <v>302.64690691329656</v>
      </c>
      <c r="AW30" s="3">
        <f t="shared" si="1"/>
        <v>10</v>
      </c>
    </row>
    <row r="31" spans="1:49" ht="12.75">
      <c r="A31" s="5">
        <v>29</v>
      </c>
      <c r="B31" s="6" t="s">
        <v>29</v>
      </c>
      <c r="C31" s="7"/>
      <c r="D31" s="7"/>
      <c r="E31" s="7"/>
      <c r="F31" s="7"/>
      <c r="G31" s="7">
        <v>1</v>
      </c>
      <c r="H31" s="7"/>
      <c r="I31" s="7">
        <v>1</v>
      </c>
      <c r="J31" s="7"/>
      <c r="K31" s="7">
        <v>1</v>
      </c>
      <c r="L31" s="7"/>
      <c r="M31" s="7">
        <v>1</v>
      </c>
      <c r="N31" s="7"/>
      <c r="O31" s="7">
        <v>1</v>
      </c>
      <c r="P31" s="7">
        <v>1</v>
      </c>
      <c r="Q31" s="7">
        <v>1</v>
      </c>
      <c r="R31" s="7">
        <v>1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>
        <v>1</v>
      </c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11">
        <f t="shared" si="0"/>
        <v>426.1330981414233</v>
      </c>
      <c r="AW31" s="3">
        <f t="shared" si="1"/>
        <v>9</v>
      </c>
    </row>
    <row r="32" spans="1:49" ht="12.75">
      <c r="A32" s="5">
        <v>30</v>
      </c>
      <c r="B32" s="6" t="s">
        <v>30</v>
      </c>
      <c r="C32" s="7"/>
      <c r="D32" s="7"/>
      <c r="E32" s="7"/>
      <c r="F32" s="7"/>
      <c r="G32" s="7"/>
      <c r="H32" s="7"/>
      <c r="I32" s="7"/>
      <c r="J32" s="7"/>
      <c r="K32" s="7">
        <v>1</v>
      </c>
      <c r="L32" s="7"/>
      <c r="M32" s="7"/>
      <c r="N32" s="7"/>
      <c r="O32" s="7"/>
      <c r="P32" s="7">
        <v>1</v>
      </c>
      <c r="Q32" s="7">
        <v>1</v>
      </c>
      <c r="R32" s="7">
        <v>1</v>
      </c>
      <c r="S32" s="7">
        <v>1</v>
      </c>
      <c r="T32" s="7"/>
      <c r="U32" s="7">
        <v>1</v>
      </c>
      <c r="V32" s="7"/>
      <c r="W32" s="7"/>
      <c r="X32" s="7"/>
      <c r="Y32" s="7"/>
      <c r="Z32" s="7"/>
      <c r="AA32" s="7"/>
      <c r="AB32" s="7"/>
      <c r="AC32" s="7">
        <v>1</v>
      </c>
      <c r="AD32" s="7"/>
      <c r="AE32" s="7"/>
      <c r="AF32" s="7"/>
      <c r="AG32" s="7"/>
      <c r="AH32" s="7"/>
      <c r="AI32" s="7"/>
      <c r="AJ32" s="7">
        <v>1</v>
      </c>
      <c r="AK32" s="7"/>
      <c r="AL32" s="7"/>
      <c r="AM32" s="7"/>
      <c r="AN32" s="7">
        <v>1</v>
      </c>
      <c r="AO32" s="7"/>
      <c r="AP32" s="7"/>
      <c r="AQ32" s="7"/>
      <c r="AR32" s="7"/>
      <c r="AS32" s="7"/>
      <c r="AT32" s="7"/>
      <c r="AU32" s="7"/>
      <c r="AV32" s="11">
        <f t="shared" si="0"/>
        <v>318.1591724255621</v>
      </c>
      <c r="AW32" s="3">
        <f t="shared" si="1"/>
        <v>9</v>
      </c>
    </row>
    <row r="33" spans="1:49" ht="12.75">
      <c r="A33" s="5">
        <v>31</v>
      </c>
      <c r="B33" s="12" t="s">
        <v>31</v>
      </c>
      <c r="C33" s="7"/>
      <c r="D33" s="7"/>
      <c r="E33" s="7"/>
      <c r="F33" s="7"/>
      <c r="G33" s="7"/>
      <c r="H33" s="7"/>
      <c r="I33" s="7"/>
      <c r="J33" s="7"/>
      <c r="K33" s="7">
        <v>1</v>
      </c>
      <c r="L33" s="7"/>
      <c r="M33" s="7">
        <v>1</v>
      </c>
      <c r="N33" s="7">
        <v>1</v>
      </c>
      <c r="O33" s="7"/>
      <c r="P33" s="7">
        <v>1</v>
      </c>
      <c r="Q33" s="7">
        <v>1</v>
      </c>
      <c r="R33" s="7">
        <v>1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>
        <v>1</v>
      </c>
      <c r="AK33" s="7"/>
      <c r="AL33" s="7"/>
      <c r="AM33" s="7"/>
      <c r="AN33" s="7">
        <v>1</v>
      </c>
      <c r="AO33" s="7">
        <v>1</v>
      </c>
      <c r="AP33" s="7"/>
      <c r="AQ33" s="7"/>
      <c r="AR33" s="7"/>
      <c r="AS33" s="7"/>
      <c r="AT33" s="7"/>
      <c r="AU33" s="7"/>
      <c r="AV33" s="11">
        <f t="shared" si="0"/>
        <v>298.6211879669744</v>
      </c>
      <c r="AW33" s="3">
        <f t="shared" si="1"/>
        <v>9</v>
      </c>
    </row>
    <row r="34" spans="1:49" ht="12.75">
      <c r="A34" s="5">
        <v>32</v>
      </c>
      <c r="B34" s="6" t="s">
        <v>32</v>
      </c>
      <c r="C34" s="7"/>
      <c r="D34" s="7">
        <v>1</v>
      </c>
      <c r="E34" s="7"/>
      <c r="F34" s="7"/>
      <c r="G34" s="7"/>
      <c r="H34" s="7"/>
      <c r="I34" s="7"/>
      <c r="J34" s="7"/>
      <c r="K34" s="7">
        <v>1</v>
      </c>
      <c r="L34" s="7"/>
      <c r="M34" s="7">
        <v>1</v>
      </c>
      <c r="N34" s="7"/>
      <c r="O34" s="7"/>
      <c r="P34" s="7">
        <v>1</v>
      </c>
      <c r="Q34" s="7"/>
      <c r="R34" s="7">
        <v>1</v>
      </c>
      <c r="S34" s="7"/>
      <c r="T34" s="7"/>
      <c r="U34" s="7">
        <v>1</v>
      </c>
      <c r="V34" s="7"/>
      <c r="W34" s="7"/>
      <c r="X34" s="7"/>
      <c r="Y34" s="7"/>
      <c r="Z34" s="7"/>
      <c r="AA34" s="7"/>
      <c r="AB34" s="7"/>
      <c r="AC34" s="7">
        <v>1</v>
      </c>
      <c r="AD34" s="7"/>
      <c r="AE34" s="7"/>
      <c r="AF34" s="7"/>
      <c r="AG34" s="7"/>
      <c r="AH34" s="7"/>
      <c r="AI34" s="7"/>
      <c r="AJ34" s="7">
        <v>1</v>
      </c>
      <c r="AK34" s="7"/>
      <c r="AL34" s="7"/>
      <c r="AM34" s="7"/>
      <c r="AN34" s="7">
        <v>1</v>
      </c>
      <c r="AO34" s="7"/>
      <c r="AP34" s="7"/>
      <c r="AQ34" s="7"/>
      <c r="AR34" s="7"/>
      <c r="AS34" s="7"/>
      <c r="AT34" s="7"/>
      <c r="AU34" s="7"/>
      <c r="AV34" s="11">
        <f t="shared" si="0"/>
        <v>273.23514220741424</v>
      </c>
      <c r="AW34" s="3">
        <f t="shared" si="1"/>
        <v>9</v>
      </c>
    </row>
    <row r="35" spans="1:49" ht="12.75">
      <c r="A35" s="5">
        <v>33</v>
      </c>
      <c r="B35" s="6" t="s">
        <v>33</v>
      </c>
      <c r="C35" s="7"/>
      <c r="D35" s="7">
        <v>1</v>
      </c>
      <c r="E35" s="7"/>
      <c r="F35" s="7"/>
      <c r="G35" s="7"/>
      <c r="H35" s="7"/>
      <c r="I35" s="7"/>
      <c r="J35" s="7"/>
      <c r="K35" s="7">
        <v>1</v>
      </c>
      <c r="L35" s="7"/>
      <c r="M35" s="7">
        <v>1</v>
      </c>
      <c r="N35" s="7"/>
      <c r="O35" s="7"/>
      <c r="P35" s="7"/>
      <c r="Q35" s="7">
        <v>1</v>
      </c>
      <c r="R35" s="7">
        <v>1</v>
      </c>
      <c r="S35" s="7"/>
      <c r="T35" s="7"/>
      <c r="U35" s="7">
        <v>1</v>
      </c>
      <c r="V35" s="7"/>
      <c r="W35" s="7"/>
      <c r="X35" s="7"/>
      <c r="Y35" s="7"/>
      <c r="Z35" s="7"/>
      <c r="AA35" s="7"/>
      <c r="AB35" s="7"/>
      <c r="AC35" s="7">
        <v>1</v>
      </c>
      <c r="AD35" s="7"/>
      <c r="AE35" s="7"/>
      <c r="AF35" s="7"/>
      <c r="AG35" s="7"/>
      <c r="AH35" s="7"/>
      <c r="AI35" s="7"/>
      <c r="AJ35" s="7">
        <v>1</v>
      </c>
      <c r="AK35" s="7"/>
      <c r="AL35" s="7"/>
      <c r="AM35" s="7"/>
      <c r="AN35" s="7">
        <v>1</v>
      </c>
      <c r="AO35" s="7"/>
      <c r="AP35" s="7"/>
      <c r="AQ35" s="7"/>
      <c r="AR35" s="7"/>
      <c r="AS35" s="7"/>
      <c r="AT35" s="7"/>
      <c r="AU35" s="7"/>
      <c r="AV35" s="8">
        <f t="shared" si="0"/>
        <v>271.39690691329656</v>
      </c>
      <c r="AW35" s="3">
        <f t="shared" si="1"/>
        <v>9</v>
      </c>
    </row>
    <row r="36" spans="1:49" ht="12.75">
      <c r="A36" s="5">
        <v>34</v>
      </c>
      <c r="B36" s="6" t="s">
        <v>34</v>
      </c>
      <c r="C36" s="7"/>
      <c r="D36" s="7">
        <v>1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>
        <v>1</v>
      </c>
      <c r="P36" s="7">
        <v>1</v>
      </c>
      <c r="Q36" s="7">
        <v>1</v>
      </c>
      <c r="R36" s="7">
        <v>1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>
        <v>1</v>
      </c>
      <c r="AD36" s="7"/>
      <c r="AE36" s="7"/>
      <c r="AF36" s="7"/>
      <c r="AG36" s="7"/>
      <c r="AH36" s="7"/>
      <c r="AI36" s="7"/>
      <c r="AJ36" s="7">
        <v>1</v>
      </c>
      <c r="AK36" s="7"/>
      <c r="AL36" s="7"/>
      <c r="AM36" s="7"/>
      <c r="AN36" s="7">
        <v>1</v>
      </c>
      <c r="AO36" s="7"/>
      <c r="AP36" s="7"/>
      <c r="AQ36" s="7"/>
      <c r="AR36" s="7"/>
      <c r="AS36" s="7"/>
      <c r="AT36" s="7"/>
      <c r="AU36" s="7"/>
      <c r="AV36" s="8">
        <f t="shared" si="0"/>
        <v>282.96194181237223</v>
      </c>
      <c r="AW36" s="3">
        <f t="shared" si="1"/>
        <v>8</v>
      </c>
    </row>
    <row r="37" spans="1:49" ht="12.75">
      <c r="A37" s="5">
        <v>35</v>
      </c>
      <c r="B37" s="6" t="s">
        <v>35</v>
      </c>
      <c r="C37" s="7"/>
      <c r="D37" s="7"/>
      <c r="E37" s="7"/>
      <c r="F37" s="7">
        <v>1</v>
      </c>
      <c r="G37" s="7"/>
      <c r="H37" s="7"/>
      <c r="I37" s="7"/>
      <c r="J37" s="7"/>
      <c r="K37" s="7">
        <v>1</v>
      </c>
      <c r="L37" s="7"/>
      <c r="M37" s="7">
        <v>1</v>
      </c>
      <c r="N37" s="7"/>
      <c r="O37" s="7"/>
      <c r="P37" s="7"/>
      <c r="Q37" s="7"/>
      <c r="R37" s="7">
        <v>1</v>
      </c>
      <c r="S37" s="7"/>
      <c r="T37" s="7"/>
      <c r="U37" s="7">
        <v>1</v>
      </c>
      <c r="V37" s="7"/>
      <c r="W37" s="7"/>
      <c r="X37" s="7"/>
      <c r="Y37" s="7"/>
      <c r="Z37" s="7"/>
      <c r="AA37" s="7"/>
      <c r="AB37" s="7"/>
      <c r="AC37" s="7">
        <v>1</v>
      </c>
      <c r="AD37" s="7"/>
      <c r="AE37" s="7"/>
      <c r="AF37" s="7"/>
      <c r="AG37" s="7"/>
      <c r="AH37" s="7"/>
      <c r="AI37" s="7"/>
      <c r="AJ37" s="7">
        <v>1</v>
      </c>
      <c r="AK37" s="7"/>
      <c r="AL37" s="7"/>
      <c r="AM37" s="7"/>
      <c r="AN37" s="7">
        <v>1</v>
      </c>
      <c r="AO37" s="7"/>
      <c r="AP37" s="7"/>
      <c r="AQ37" s="7"/>
      <c r="AR37" s="7"/>
      <c r="AS37" s="7"/>
      <c r="AT37" s="7"/>
      <c r="AU37" s="7"/>
      <c r="AV37" s="8">
        <f t="shared" si="0"/>
        <v>265.79466601693804</v>
      </c>
      <c r="AW37" s="3">
        <f t="shared" si="1"/>
        <v>8</v>
      </c>
    </row>
    <row r="38" spans="1:49" ht="12.75">
      <c r="A38" s="5">
        <v>36</v>
      </c>
      <c r="B38" s="6" t="s">
        <v>36</v>
      </c>
      <c r="C38" s="7"/>
      <c r="D38" s="7">
        <v>1</v>
      </c>
      <c r="E38" s="7"/>
      <c r="F38" s="7"/>
      <c r="G38" s="7"/>
      <c r="H38" s="7"/>
      <c r="I38" s="7"/>
      <c r="J38" s="7"/>
      <c r="K38" s="7">
        <v>1</v>
      </c>
      <c r="L38" s="7"/>
      <c r="M38" s="7">
        <v>1</v>
      </c>
      <c r="N38" s="7"/>
      <c r="O38" s="7"/>
      <c r="P38" s="7">
        <v>1</v>
      </c>
      <c r="Q38" s="7"/>
      <c r="R38" s="7">
        <v>1</v>
      </c>
      <c r="S38" s="7"/>
      <c r="T38" s="7"/>
      <c r="U38" s="7">
        <v>1</v>
      </c>
      <c r="V38" s="7"/>
      <c r="W38" s="7"/>
      <c r="X38" s="7"/>
      <c r="Y38" s="7"/>
      <c r="Z38" s="7"/>
      <c r="AA38" s="7"/>
      <c r="AB38" s="7"/>
      <c r="AC38" s="7">
        <v>1</v>
      </c>
      <c r="AD38" s="7"/>
      <c r="AE38" s="7"/>
      <c r="AF38" s="7"/>
      <c r="AG38" s="7"/>
      <c r="AH38" s="7"/>
      <c r="AI38" s="7"/>
      <c r="AJ38" s="7">
        <v>1</v>
      </c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8">
        <f t="shared" si="0"/>
        <v>244.66371363598566</v>
      </c>
      <c r="AW38" s="3">
        <f t="shared" si="1"/>
        <v>8</v>
      </c>
    </row>
    <row r="39" spans="1:49" ht="12.75">
      <c r="A39" s="5">
        <v>37</v>
      </c>
      <c r="B39" s="6" t="s">
        <v>37</v>
      </c>
      <c r="C39" s="7"/>
      <c r="D39" s="7"/>
      <c r="E39" s="7"/>
      <c r="F39" s="7"/>
      <c r="G39" s="7"/>
      <c r="H39" s="7"/>
      <c r="I39" s="7"/>
      <c r="J39" s="7"/>
      <c r="K39" s="7">
        <v>1</v>
      </c>
      <c r="L39" s="7"/>
      <c r="M39" s="7">
        <v>1</v>
      </c>
      <c r="N39" s="7"/>
      <c r="O39" s="7"/>
      <c r="P39" s="7">
        <v>1</v>
      </c>
      <c r="Q39" s="7">
        <v>1</v>
      </c>
      <c r="R39" s="7">
        <v>1</v>
      </c>
      <c r="S39" s="7"/>
      <c r="T39" s="7"/>
      <c r="U39" s="7">
        <v>1</v>
      </c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>
        <v>1</v>
      </c>
      <c r="AK39" s="7"/>
      <c r="AL39" s="7"/>
      <c r="AM39" s="7"/>
      <c r="AN39" s="7">
        <v>1</v>
      </c>
      <c r="AO39" s="7"/>
      <c r="AP39" s="7"/>
      <c r="AQ39" s="7"/>
      <c r="AR39" s="7"/>
      <c r="AS39" s="7"/>
      <c r="AT39" s="7"/>
      <c r="AU39" s="7"/>
      <c r="AV39" s="8">
        <f t="shared" si="0"/>
        <v>225.61609458836662</v>
      </c>
      <c r="AW39" s="3">
        <f t="shared" si="1"/>
        <v>8</v>
      </c>
    </row>
    <row r="40" spans="1:49" ht="12.75">
      <c r="A40" s="5">
        <v>38</v>
      </c>
      <c r="B40" s="6" t="s">
        <v>38</v>
      </c>
      <c r="C40" s="7"/>
      <c r="D40" s="7"/>
      <c r="E40" s="7"/>
      <c r="F40" s="7"/>
      <c r="G40" s="7"/>
      <c r="H40" s="7"/>
      <c r="I40" s="7"/>
      <c r="J40" s="7"/>
      <c r="K40" s="7">
        <v>1</v>
      </c>
      <c r="L40" s="7"/>
      <c r="M40" s="7">
        <v>1</v>
      </c>
      <c r="N40" s="7"/>
      <c r="O40" s="7"/>
      <c r="P40" s="7"/>
      <c r="Q40" s="7">
        <v>1</v>
      </c>
      <c r="R40" s="7">
        <v>1</v>
      </c>
      <c r="S40" s="7"/>
      <c r="T40" s="7"/>
      <c r="U40" s="7">
        <v>1</v>
      </c>
      <c r="V40" s="7"/>
      <c r="W40" s="7"/>
      <c r="X40" s="7"/>
      <c r="Y40" s="7"/>
      <c r="Z40" s="7"/>
      <c r="AA40" s="7"/>
      <c r="AB40" s="7"/>
      <c r="AC40" s="7">
        <v>1</v>
      </c>
      <c r="AD40" s="7"/>
      <c r="AE40" s="7"/>
      <c r="AF40" s="7"/>
      <c r="AG40" s="7"/>
      <c r="AH40" s="7"/>
      <c r="AI40" s="7"/>
      <c r="AJ40" s="7">
        <v>1</v>
      </c>
      <c r="AK40" s="7"/>
      <c r="AL40" s="7"/>
      <c r="AM40" s="7"/>
      <c r="AN40" s="7">
        <v>1</v>
      </c>
      <c r="AO40" s="7"/>
      <c r="AP40" s="7"/>
      <c r="AQ40" s="7"/>
      <c r="AR40" s="7"/>
      <c r="AS40" s="7"/>
      <c r="AT40" s="7"/>
      <c r="AU40" s="7"/>
      <c r="AV40" s="8">
        <f t="shared" si="0"/>
        <v>223.77785929424897</v>
      </c>
      <c r="AW40" s="3">
        <f t="shared" si="1"/>
        <v>8</v>
      </c>
    </row>
    <row r="41" spans="1:49" ht="12.75">
      <c r="A41" s="5">
        <v>39</v>
      </c>
      <c r="B41" s="12" t="s">
        <v>39</v>
      </c>
      <c r="C41" s="7"/>
      <c r="D41" s="7"/>
      <c r="E41" s="7"/>
      <c r="F41" s="7"/>
      <c r="G41" s="7"/>
      <c r="H41" s="7"/>
      <c r="I41" s="7"/>
      <c r="J41" s="7"/>
      <c r="K41" s="7">
        <v>1</v>
      </c>
      <c r="L41" s="7"/>
      <c r="M41" s="7">
        <v>1</v>
      </c>
      <c r="N41" s="7"/>
      <c r="O41" s="7"/>
      <c r="P41" s="7">
        <v>1</v>
      </c>
      <c r="Q41" s="7"/>
      <c r="R41" s="7">
        <v>1</v>
      </c>
      <c r="S41" s="7"/>
      <c r="T41" s="7"/>
      <c r="U41" s="7">
        <v>1</v>
      </c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>
        <v>1</v>
      </c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8">
        <f t="shared" si="0"/>
        <v>167.6329013110557</v>
      </c>
      <c r="AW41" s="3">
        <f t="shared" si="1"/>
        <v>6</v>
      </c>
    </row>
    <row r="42" spans="1:49" ht="12.75">
      <c r="A42" s="5">
        <v>40</v>
      </c>
      <c r="B42" s="6" t="s">
        <v>40</v>
      </c>
      <c r="C42" s="7"/>
      <c r="D42" s="7"/>
      <c r="E42" s="7"/>
      <c r="F42" s="7"/>
      <c r="G42" s="7"/>
      <c r="H42" s="7"/>
      <c r="I42" s="7"/>
      <c r="J42" s="7"/>
      <c r="K42" s="7">
        <v>1</v>
      </c>
      <c r="L42" s="7"/>
      <c r="M42" s="7"/>
      <c r="N42" s="7"/>
      <c r="O42" s="7"/>
      <c r="P42" s="7"/>
      <c r="Q42" s="7">
        <v>1</v>
      </c>
      <c r="R42" s="7">
        <v>1</v>
      </c>
      <c r="S42" s="7"/>
      <c r="T42" s="7"/>
      <c r="U42" s="7">
        <v>1</v>
      </c>
      <c r="V42" s="7"/>
      <c r="W42" s="7"/>
      <c r="X42" s="7"/>
      <c r="Y42" s="7"/>
      <c r="Z42" s="7"/>
      <c r="AA42" s="7"/>
      <c r="AB42" s="7"/>
      <c r="AC42" s="7">
        <v>1</v>
      </c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8">
        <f t="shared" si="0"/>
        <v>141.78762730401695</v>
      </c>
      <c r="AW42" s="3">
        <f t="shared" si="1"/>
        <v>5</v>
      </c>
    </row>
    <row r="43" spans="1:49" ht="12.75">
      <c r="A43" s="5">
        <v>41</v>
      </c>
      <c r="B43" s="6" t="s">
        <v>41</v>
      </c>
      <c r="C43" s="7"/>
      <c r="D43" s="7"/>
      <c r="E43" s="7"/>
      <c r="F43" s="7"/>
      <c r="G43" s="7"/>
      <c r="H43" s="7"/>
      <c r="I43" s="7"/>
      <c r="J43" s="7"/>
      <c r="K43" s="7">
        <v>1</v>
      </c>
      <c r="L43" s="7"/>
      <c r="M43" s="7"/>
      <c r="N43" s="7"/>
      <c r="O43" s="7"/>
      <c r="P43" s="7"/>
      <c r="Q43" s="7"/>
      <c r="R43" s="7"/>
      <c r="S43" s="7"/>
      <c r="T43" s="7"/>
      <c r="U43" s="7">
        <v>1</v>
      </c>
      <c r="V43" s="7"/>
      <c r="W43" s="7"/>
      <c r="X43" s="7"/>
      <c r="Y43" s="7"/>
      <c r="Z43" s="7"/>
      <c r="AA43" s="7"/>
      <c r="AB43" s="7"/>
      <c r="AC43" s="7">
        <v>1</v>
      </c>
      <c r="AD43" s="7"/>
      <c r="AE43" s="7"/>
      <c r="AF43" s="7"/>
      <c r="AG43" s="7"/>
      <c r="AH43" s="7"/>
      <c r="AI43" s="7"/>
      <c r="AJ43" s="7">
        <v>1</v>
      </c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8">
        <f t="shared" si="0"/>
        <v>113.62664433672123</v>
      </c>
      <c r="AW43" s="3">
        <f t="shared" si="1"/>
        <v>4</v>
      </c>
    </row>
    <row r="44" spans="1:49" ht="12.75">
      <c r="A44" s="5">
        <v>42</v>
      </c>
      <c r="B44" s="9" t="s">
        <v>42</v>
      </c>
      <c r="C44" s="7"/>
      <c r="D44" s="7"/>
      <c r="E44" s="7"/>
      <c r="F44" s="7"/>
      <c r="G44" s="7"/>
      <c r="H44" s="7"/>
      <c r="I44" s="7"/>
      <c r="J44" s="7"/>
      <c r="K44" s="7">
        <v>1</v>
      </c>
      <c r="L44" s="7"/>
      <c r="M44" s="7"/>
      <c r="N44" s="7"/>
      <c r="O44" s="7"/>
      <c r="P44" s="7"/>
      <c r="Q44" s="7"/>
      <c r="R44" s="7">
        <v>1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>
        <v>1</v>
      </c>
      <c r="AD44" s="7"/>
      <c r="AE44" s="7"/>
      <c r="AF44" s="7"/>
      <c r="AG44" s="7"/>
      <c r="AH44" s="7"/>
      <c r="AI44" s="7"/>
      <c r="AJ44" s="7">
        <v>1</v>
      </c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8">
        <f t="shared" si="0"/>
        <v>105.75882372303121</v>
      </c>
      <c r="AW44" s="3">
        <f t="shared" si="1"/>
        <v>4</v>
      </c>
    </row>
    <row r="45" spans="1:49" ht="12.75">
      <c r="A45" s="5">
        <v>43</v>
      </c>
      <c r="B45" s="6" t="s">
        <v>43</v>
      </c>
      <c r="C45" s="7"/>
      <c r="D45" s="7"/>
      <c r="E45" s="7"/>
      <c r="F45" s="7"/>
      <c r="G45" s="7"/>
      <c r="H45" s="7"/>
      <c r="I45" s="7"/>
      <c r="J45" s="7"/>
      <c r="K45" s="7">
        <v>1</v>
      </c>
      <c r="L45" s="7"/>
      <c r="M45" s="7"/>
      <c r="N45" s="7"/>
      <c r="O45" s="7"/>
      <c r="P45" s="7"/>
      <c r="Q45" s="7"/>
      <c r="R45" s="7"/>
      <c r="S45" s="7"/>
      <c r="T45" s="7"/>
      <c r="U45" s="7">
        <v>1</v>
      </c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>
        <v>1</v>
      </c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8">
        <f t="shared" si="0"/>
        <v>84.21487963083888</v>
      </c>
      <c r="AW45" s="3">
        <f t="shared" si="1"/>
        <v>3</v>
      </c>
    </row>
    <row r="46" spans="1:48" ht="12.75" hidden="1">
      <c r="A46" s="7"/>
      <c r="B46" s="13" t="s">
        <v>44</v>
      </c>
      <c r="C46" s="13">
        <f aca="true" t="shared" si="2" ref="C46:AP46">SUM(C3:C45)</f>
        <v>5</v>
      </c>
      <c r="D46" s="13">
        <f t="shared" si="2"/>
        <v>21</v>
      </c>
      <c r="E46" s="13">
        <f t="shared" si="2"/>
        <v>4</v>
      </c>
      <c r="F46" s="13">
        <f t="shared" si="2"/>
        <v>14</v>
      </c>
      <c r="G46" s="13">
        <f t="shared" si="2"/>
        <v>10</v>
      </c>
      <c r="H46" s="13">
        <f t="shared" si="2"/>
        <v>7</v>
      </c>
      <c r="I46" s="13">
        <f t="shared" si="2"/>
        <v>11</v>
      </c>
      <c r="J46" s="13">
        <f t="shared" si="2"/>
        <v>0</v>
      </c>
      <c r="K46" s="13">
        <f t="shared" si="2"/>
        <v>38</v>
      </c>
      <c r="L46" s="13">
        <f t="shared" si="2"/>
        <v>13</v>
      </c>
      <c r="M46" s="13">
        <f t="shared" si="2"/>
        <v>36</v>
      </c>
      <c r="N46" s="13">
        <f t="shared" si="2"/>
        <v>19</v>
      </c>
      <c r="O46" s="13">
        <f t="shared" si="2"/>
        <v>15</v>
      </c>
      <c r="P46" s="13">
        <f t="shared" si="2"/>
        <v>32</v>
      </c>
      <c r="Q46" s="13">
        <f t="shared" si="2"/>
        <v>34</v>
      </c>
      <c r="R46" s="13">
        <f t="shared" si="2"/>
        <v>41</v>
      </c>
      <c r="S46" s="13">
        <f t="shared" si="2"/>
        <v>11</v>
      </c>
      <c r="T46" s="13">
        <f t="shared" si="2"/>
        <v>2</v>
      </c>
      <c r="U46" s="13">
        <f t="shared" si="2"/>
        <v>31</v>
      </c>
      <c r="V46" s="13">
        <f t="shared" si="2"/>
        <v>0</v>
      </c>
      <c r="W46" s="13">
        <f t="shared" si="2"/>
        <v>1</v>
      </c>
      <c r="X46" s="13">
        <f t="shared" si="2"/>
        <v>5</v>
      </c>
      <c r="Y46" s="13">
        <f t="shared" si="2"/>
        <v>11</v>
      </c>
      <c r="Z46" s="13">
        <f t="shared" si="2"/>
        <v>15</v>
      </c>
      <c r="AA46" s="13">
        <f t="shared" si="2"/>
        <v>0</v>
      </c>
      <c r="AB46" s="13">
        <f t="shared" si="2"/>
        <v>1</v>
      </c>
      <c r="AC46" s="13">
        <f t="shared" si="2"/>
        <v>34</v>
      </c>
      <c r="AD46" s="13">
        <f t="shared" si="2"/>
        <v>1</v>
      </c>
      <c r="AE46" s="13">
        <f t="shared" si="2"/>
        <v>5</v>
      </c>
      <c r="AF46" s="13">
        <f t="shared" si="2"/>
        <v>2</v>
      </c>
      <c r="AG46" s="13">
        <f t="shared" si="2"/>
        <v>14</v>
      </c>
      <c r="AH46" s="13">
        <f t="shared" si="2"/>
        <v>18</v>
      </c>
      <c r="AI46" s="13">
        <f t="shared" si="2"/>
        <v>7</v>
      </c>
      <c r="AJ46" s="13">
        <f t="shared" si="2"/>
        <v>39</v>
      </c>
      <c r="AK46" s="13">
        <f t="shared" si="2"/>
        <v>10</v>
      </c>
      <c r="AL46" s="13">
        <f t="shared" si="2"/>
        <v>19</v>
      </c>
      <c r="AM46" s="13">
        <f t="shared" si="2"/>
        <v>9</v>
      </c>
      <c r="AN46" s="13">
        <f t="shared" si="2"/>
        <v>35</v>
      </c>
      <c r="AO46" s="13">
        <f t="shared" si="2"/>
        <v>19</v>
      </c>
      <c r="AP46" s="13">
        <f t="shared" si="2"/>
        <v>0</v>
      </c>
      <c r="AQ46" s="13"/>
      <c r="AR46" s="13"/>
      <c r="AS46" s="13"/>
      <c r="AT46" s="13">
        <f>SUM(AT3:AT45)</f>
        <v>10</v>
      </c>
      <c r="AU46" s="13">
        <f>SUM(AU3:AU45)</f>
        <v>4</v>
      </c>
      <c r="AV46" s="13"/>
    </row>
    <row r="47" spans="2:47" ht="12.75" hidden="1">
      <c r="B47" s="1" t="s">
        <v>45</v>
      </c>
      <c r="C47" s="14">
        <f>IF(C46=0,0,$A$1/C46)</f>
        <v>200</v>
      </c>
      <c r="D47" s="14">
        <f>IF(D46=0,0,$A$1/D46)</f>
        <v>47.61904761904762</v>
      </c>
      <c r="E47" s="14">
        <f>IF(E46=0,0,$A$1/E46)</f>
        <v>250</v>
      </c>
      <c r="F47" s="14">
        <f>IF(F46=0,0,$A$1/F46)</f>
        <v>71.42857142857143</v>
      </c>
      <c r="G47" s="14">
        <f aca="true" t="shared" si="3" ref="G47:AU47">IF(G46=0,0,$A$1/G46)</f>
        <v>100</v>
      </c>
      <c r="H47" s="14">
        <f t="shared" si="3"/>
        <v>142.85714285714286</v>
      </c>
      <c r="I47" s="14">
        <f t="shared" si="3"/>
        <v>90.9090909090909</v>
      </c>
      <c r="J47" s="14">
        <f t="shared" si="3"/>
        <v>0</v>
      </c>
      <c r="K47" s="14">
        <f t="shared" si="3"/>
        <v>26.31578947368421</v>
      </c>
      <c r="L47" s="14">
        <f t="shared" si="3"/>
        <v>76.92307692307692</v>
      </c>
      <c r="M47" s="14">
        <f t="shared" si="3"/>
        <v>27.77777777777778</v>
      </c>
      <c r="N47" s="14">
        <f t="shared" si="3"/>
        <v>52.63157894736842</v>
      </c>
      <c r="O47" s="14">
        <f t="shared" si="3"/>
        <v>66.66666666666667</v>
      </c>
      <c r="P47" s="14">
        <f t="shared" si="3"/>
        <v>31.25</v>
      </c>
      <c r="Q47" s="14">
        <f t="shared" si="3"/>
        <v>29.41176470588235</v>
      </c>
      <c r="R47" s="14">
        <f t="shared" si="3"/>
        <v>24.390243902439025</v>
      </c>
      <c r="S47" s="14">
        <f t="shared" si="3"/>
        <v>90.9090909090909</v>
      </c>
      <c r="T47" s="14">
        <f t="shared" si="3"/>
        <v>500</v>
      </c>
      <c r="U47" s="14">
        <f t="shared" si="3"/>
        <v>32.25806451612903</v>
      </c>
      <c r="V47" s="14">
        <f t="shared" si="3"/>
        <v>0</v>
      </c>
      <c r="W47" s="14">
        <f t="shared" si="3"/>
        <v>1000</v>
      </c>
      <c r="X47" s="14">
        <f t="shared" si="3"/>
        <v>200</v>
      </c>
      <c r="Y47" s="14">
        <f t="shared" si="3"/>
        <v>90.9090909090909</v>
      </c>
      <c r="Z47" s="14">
        <f t="shared" si="3"/>
        <v>66.66666666666667</v>
      </c>
      <c r="AA47" s="14">
        <f t="shared" si="3"/>
        <v>0</v>
      </c>
      <c r="AB47" s="14">
        <f t="shared" si="3"/>
        <v>1000</v>
      </c>
      <c r="AC47" s="14">
        <f t="shared" si="3"/>
        <v>29.41176470588235</v>
      </c>
      <c r="AD47" s="14">
        <f t="shared" si="3"/>
        <v>1000</v>
      </c>
      <c r="AE47" s="14">
        <f t="shared" si="3"/>
        <v>200</v>
      </c>
      <c r="AF47" s="14">
        <f t="shared" si="3"/>
        <v>500</v>
      </c>
      <c r="AG47" s="14">
        <f>IF(AG46=0,0,$A$1/AG46)</f>
        <v>71.42857142857143</v>
      </c>
      <c r="AH47" s="14">
        <f>IF(AH46=0,0,$A$1/AH46)</f>
        <v>55.55555555555556</v>
      </c>
      <c r="AI47" s="14">
        <f>IF(AI46=0,0,$A$1/AI46)</f>
        <v>142.85714285714286</v>
      </c>
      <c r="AJ47" s="14">
        <f>IF(AJ46=0,0,$A$1/AJ46)</f>
        <v>25.641025641025642</v>
      </c>
      <c r="AK47" s="14">
        <f aca="true" t="shared" si="4" ref="AK47:AP47">IF(AK46=0,0,$A$1/AK46)</f>
        <v>100</v>
      </c>
      <c r="AL47" s="14">
        <f t="shared" si="4"/>
        <v>52.63157894736842</v>
      </c>
      <c r="AM47" s="14">
        <f t="shared" si="4"/>
        <v>111.11111111111111</v>
      </c>
      <c r="AN47" s="14">
        <f t="shared" si="4"/>
        <v>28.571428571428573</v>
      </c>
      <c r="AO47" s="14">
        <f t="shared" si="4"/>
        <v>52.63157894736842</v>
      </c>
      <c r="AP47" s="14">
        <f t="shared" si="4"/>
        <v>0</v>
      </c>
      <c r="AQ47" s="14"/>
      <c r="AR47" s="14"/>
      <c r="AS47" s="14"/>
      <c r="AT47" s="14">
        <f t="shared" si="3"/>
        <v>100</v>
      </c>
      <c r="AU47" s="14">
        <f t="shared" si="3"/>
        <v>250</v>
      </c>
    </row>
  </sheetData>
  <sheetProtection/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r:id="rId1"/>
  <headerFooter>
    <oddHeader>&amp;LРождественские Столбы - 2014&amp;C&amp;"-,полужирный"Хитрушки. Мужчины&amp;RГПЗ "Столбы" 4-7 января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26"/>
  <sheetViews>
    <sheetView workbookViewId="0" topLeftCell="A2">
      <pane ySplit="1" topLeftCell="A3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5.8515625" style="0" customWidth="1"/>
    <col min="2" max="2" width="16.7109375" style="0" customWidth="1"/>
    <col min="3" max="47" width="2.421875" style="0" customWidth="1"/>
    <col min="48" max="48" width="5.28125" style="0" bestFit="1" customWidth="1"/>
    <col min="49" max="49" width="5.57421875" style="15" customWidth="1"/>
  </cols>
  <sheetData>
    <row r="1" ht="15" hidden="1">
      <c r="A1">
        <v>1000</v>
      </c>
    </row>
    <row r="2" spans="1:49" s="16" customFormat="1" ht="15">
      <c r="A2" s="3" t="s">
        <v>0</v>
      </c>
      <c r="B2" s="3" t="s">
        <v>1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4">
        <v>31</v>
      </c>
      <c r="AH2" s="4">
        <v>32</v>
      </c>
      <c r="AI2" s="4">
        <v>33</v>
      </c>
      <c r="AJ2" s="4">
        <v>34</v>
      </c>
      <c r="AK2" s="4">
        <v>35</v>
      </c>
      <c r="AL2" s="4">
        <v>36</v>
      </c>
      <c r="AM2" s="4">
        <v>37</v>
      </c>
      <c r="AN2" s="4">
        <v>38</v>
      </c>
      <c r="AO2" s="4">
        <v>39</v>
      </c>
      <c r="AP2" s="4">
        <v>40</v>
      </c>
      <c r="AQ2" s="4">
        <v>41</v>
      </c>
      <c r="AR2" s="4">
        <v>42</v>
      </c>
      <c r="AS2" s="4">
        <v>43</v>
      </c>
      <c r="AT2" s="4">
        <v>44</v>
      </c>
      <c r="AU2" s="4">
        <v>45</v>
      </c>
      <c r="AV2" s="3" t="s">
        <v>2</v>
      </c>
      <c r="AW2" s="3" t="s">
        <v>3</v>
      </c>
    </row>
    <row r="3" spans="1:49" ht="15">
      <c r="A3" s="5">
        <v>1</v>
      </c>
      <c r="B3" s="6" t="s">
        <v>46</v>
      </c>
      <c r="C3" s="17"/>
      <c r="D3" s="17">
        <v>1</v>
      </c>
      <c r="E3" s="17"/>
      <c r="F3" s="17">
        <v>1</v>
      </c>
      <c r="G3" s="17"/>
      <c r="H3" s="17"/>
      <c r="I3" s="17"/>
      <c r="J3" s="17"/>
      <c r="K3" s="17">
        <v>1</v>
      </c>
      <c r="L3" s="17">
        <v>1</v>
      </c>
      <c r="M3" s="17">
        <v>1</v>
      </c>
      <c r="N3" s="17">
        <v>1</v>
      </c>
      <c r="O3" s="17"/>
      <c r="P3" s="17">
        <v>1</v>
      </c>
      <c r="Q3" s="17">
        <v>1</v>
      </c>
      <c r="R3" s="17">
        <v>1</v>
      </c>
      <c r="S3" s="17">
        <v>1</v>
      </c>
      <c r="T3" s="17"/>
      <c r="U3" s="17">
        <v>1</v>
      </c>
      <c r="V3" s="17"/>
      <c r="W3" s="17"/>
      <c r="X3" s="17"/>
      <c r="Y3" s="17">
        <v>1</v>
      </c>
      <c r="Z3" s="17"/>
      <c r="AA3" s="17"/>
      <c r="AB3" s="17"/>
      <c r="AC3" s="17">
        <v>1</v>
      </c>
      <c r="AD3" s="17"/>
      <c r="AE3" s="17"/>
      <c r="AF3" s="17"/>
      <c r="AG3" s="17">
        <v>1</v>
      </c>
      <c r="AH3" s="17"/>
      <c r="AI3" s="17"/>
      <c r="AJ3" s="17">
        <v>1</v>
      </c>
      <c r="AK3" s="17"/>
      <c r="AL3" s="17">
        <v>1</v>
      </c>
      <c r="AM3" s="17"/>
      <c r="AN3" s="17"/>
      <c r="AO3" s="17">
        <v>1</v>
      </c>
      <c r="AP3" s="17"/>
      <c r="AQ3" s="17"/>
      <c r="AR3" s="17"/>
      <c r="AS3" s="17"/>
      <c r="AT3" s="17">
        <v>1</v>
      </c>
      <c r="AU3" s="17"/>
      <c r="AV3" s="8">
        <f aca="true" t="shared" si="0" ref="AV3:AV24">SUMPRODUCT(C3:AU3,$C$26:$AU$26)</f>
        <v>7305.502727406752</v>
      </c>
      <c r="AW3" s="3">
        <f aca="true" t="shared" si="1" ref="AW3:AW24">SUM(C3:AU3)</f>
        <v>18</v>
      </c>
    </row>
    <row r="4" spans="1:49" ht="15">
      <c r="A4" s="5">
        <v>2</v>
      </c>
      <c r="B4" s="10" t="s">
        <v>47</v>
      </c>
      <c r="C4" s="17"/>
      <c r="D4" s="17">
        <v>1</v>
      </c>
      <c r="E4" s="17"/>
      <c r="F4" s="17">
        <v>1</v>
      </c>
      <c r="G4" s="17"/>
      <c r="H4" s="17"/>
      <c r="I4" s="17"/>
      <c r="J4" s="17"/>
      <c r="K4" s="17">
        <v>1</v>
      </c>
      <c r="L4" s="17">
        <v>1</v>
      </c>
      <c r="M4" s="17">
        <v>1</v>
      </c>
      <c r="N4" s="17"/>
      <c r="O4" s="17"/>
      <c r="P4" s="17"/>
      <c r="Q4" s="17"/>
      <c r="R4" s="17">
        <v>1</v>
      </c>
      <c r="S4" s="17">
        <v>1</v>
      </c>
      <c r="T4" s="17"/>
      <c r="U4" s="17">
        <v>1</v>
      </c>
      <c r="V4" s="17"/>
      <c r="W4" s="17"/>
      <c r="X4" s="17"/>
      <c r="Y4" s="17"/>
      <c r="Z4" s="17">
        <v>1</v>
      </c>
      <c r="AA4" s="17"/>
      <c r="AB4" s="17"/>
      <c r="AC4" s="17">
        <v>1</v>
      </c>
      <c r="AD4" s="17"/>
      <c r="AE4" s="17"/>
      <c r="AF4" s="17"/>
      <c r="AG4" s="17"/>
      <c r="AH4" s="17"/>
      <c r="AI4" s="17"/>
      <c r="AJ4" s="17">
        <v>1</v>
      </c>
      <c r="AK4" s="17"/>
      <c r="AL4" s="17">
        <v>1</v>
      </c>
      <c r="AM4" s="17"/>
      <c r="AN4" s="17">
        <v>1</v>
      </c>
      <c r="AO4" s="17">
        <v>1</v>
      </c>
      <c r="AP4" s="17"/>
      <c r="AQ4" s="17"/>
      <c r="AR4" s="17"/>
      <c r="AS4" s="17"/>
      <c r="AT4" s="17"/>
      <c r="AU4" s="17"/>
      <c r="AV4" s="8">
        <f t="shared" si="0"/>
        <v>2618.002727406752</v>
      </c>
      <c r="AW4" s="3">
        <f t="shared" si="1"/>
        <v>14</v>
      </c>
    </row>
    <row r="5" spans="1:49" ht="15">
      <c r="A5" s="5">
        <v>3</v>
      </c>
      <c r="B5" s="6" t="s">
        <v>48</v>
      </c>
      <c r="C5" s="17"/>
      <c r="D5" s="17">
        <v>1</v>
      </c>
      <c r="E5" s="17"/>
      <c r="F5" s="17">
        <v>1</v>
      </c>
      <c r="G5" s="17"/>
      <c r="H5" s="17"/>
      <c r="I5" s="17">
        <v>1</v>
      </c>
      <c r="J5" s="17"/>
      <c r="K5" s="17">
        <v>1</v>
      </c>
      <c r="L5" s="17">
        <v>1</v>
      </c>
      <c r="M5" s="17">
        <v>1</v>
      </c>
      <c r="N5" s="17"/>
      <c r="O5" s="17"/>
      <c r="P5" s="17"/>
      <c r="Q5" s="17"/>
      <c r="R5" s="17">
        <v>1</v>
      </c>
      <c r="S5" s="17"/>
      <c r="T5" s="17"/>
      <c r="U5" s="17">
        <v>1</v>
      </c>
      <c r="V5" s="17"/>
      <c r="W5" s="17"/>
      <c r="X5" s="17"/>
      <c r="Y5" s="17"/>
      <c r="Z5" s="17"/>
      <c r="AA5" s="17"/>
      <c r="AB5" s="17"/>
      <c r="AC5" s="17">
        <v>1</v>
      </c>
      <c r="AD5" s="17"/>
      <c r="AE5" s="17"/>
      <c r="AF5" s="17"/>
      <c r="AG5" s="17"/>
      <c r="AH5" s="17"/>
      <c r="AI5" s="17"/>
      <c r="AJ5" s="17">
        <v>1</v>
      </c>
      <c r="AK5" s="17"/>
      <c r="AL5" s="17">
        <v>1</v>
      </c>
      <c r="AM5" s="17"/>
      <c r="AN5" s="17">
        <v>1</v>
      </c>
      <c r="AO5" s="17"/>
      <c r="AP5" s="17"/>
      <c r="AQ5" s="17"/>
      <c r="AR5" s="17"/>
      <c r="AS5" s="17"/>
      <c r="AT5" s="17"/>
      <c r="AU5" s="17"/>
      <c r="AV5" s="8">
        <f t="shared" si="0"/>
        <v>2451.3360607400855</v>
      </c>
      <c r="AW5" s="3">
        <f t="shared" si="1"/>
        <v>12</v>
      </c>
    </row>
    <row r="6" spans="1:49" ht="15">
      <c r="A6" s="5">
        <v>4</v>
      </c>
      <c r="B6" s="10" t="s">
        <v>49</v>
      </c>
      <c r="C6" s="17"/>
      <c r="D6" s="17">
        <v>1</v>
      </c>
      <c r="E6" s="17"/>
      <c r="F6" s="17"/>
      <c r="G6" s="17"/>
      <c r="H6" s="17"/>
      <c r="I6" s="17"/>
      <c r="J6" s="17"/>
      <c r="K6" s="17">
        <v>1</v>
      </c>
      <c r="L6" s="17"/>
      <c r="M6" s="17">
        <v>1</v>
      </c>
      <c r="N6" s="17"/>
      <c r="O6" s="17"/>
      <c r="P6" s="17"/>
      <c r="Q6" s="17"/>
      <c r="R6" s="17">
        <v>1</v>
      </c>
      <c r="S6" s="17"/>
      <c r="T6" s="17"/>
      <c r="U6" s="17">
        <v>1</v>
      </c>
      <c r="V6" s="17"/>
      <c r="W6" s="17"/>
      <c r="X6" s="17"/>
      <c r="Y6" s="17"/>
      <c r="Z6" s="17">
        <v>1</v>
      </c>
      <c r="AA6" s="17"/>
      <c r="AB6" s="17"/>
      <c r="AC6" s="17">
        <v>1</v>
      </c>
      <c r="AD6" s="17"/>
      <c r="AE6" s="17"/>
      <c r="AF6" s="17"/>
      <c r="AG6" s="17"/>
      <c r="AH6" s="17"/>
      <c r="AI6" s="17"/>
      <c r="AJ6" s="17">
        <v>1</v>
      </c>
      <c r="AK6" s="17"/>
      <c r="AL6" s="17">
        <v>1</v>
      </c>
      <c r="AM6" s="17"/>
      <c r="AN6" s="17">
        <v>1</v>
      </c>
      <c r="AO6" s="17">
        <v>1</v>
      </c>
      <c r="AP6" s="17"/>
      <c r="AQ6" s="17"/>
      <c r="AR6" s="17"/>
      <c r="AS6" s="17"/>
      <c r="AT6" s="17"/>
      <c r="AU6" s="17"/>
      <c r="AV6" s="8">
        <f t="shared" si="0"/>
        <v>1618.0027274067522</v>
      </c>
      <c r="AW6" s="3">
        <f t="shared" si="1"/>
        <v>11</v>
      </c>
    </row>
    <row r="7" spans="1:49" ht="15">
      <c r="A7" s="5">
        <v>5</v>
      </c>
      <c r="B7" s="22" t="s">
        <v>50</v>
      </c>
      <c r="C7" s="17"/>
      <c r="D7" s="17"/>
      <c r="E7" s="17"/>
      <c r="F7" s="17"/>
      <c r="G7" s="17"/>
      <c r="H7" s="17">
        <v>1</v>
      </c>
      <c r="I7" s="17"/>
      <c r="J7" s="17"/>
      <c r="K7" s="17">
        <v>1</v>
      </c>
      <c r="L7" s="17"/>
      <c r="M7" s="17">
        <v>1</v>
      </c>
      <c r="N7" s="17"/>
      <c r="O7" s="17"/>
      <c r="P7" s="17"/>
      <c r="Q7" s="17"/>
      <c r="R7" s="17">
        <v>1</v>
      </c>
      <c r="S7" s="17">
        <v>1</v>
      </c>
      <c r="T7" s="17"/>
      <c r="U7" s="17">
        <v>1</v>
      </c>
      <c r="V7" s="17"/>
      <c r="W7" s="17"/>
      <c r="X7" s="17"/>
      <c r="Y7" s="17"/>
      <c r="Z7" s="17"/>
      <c r="AA7" s="17"/>
      <c r="AB7" s="17"/>
      <c r="AC7" s="17">
        <v>1</v>
      </c>
      <c r="AD7" s="17"/>
      <c r="AE7" s="17"/>
      <c r="AF7" s="17"/>
      <c r="AG7" s="17"/>
      <c r="AH7" s="17"/>
      <c r="AI7" s="17"/>
      <c r="AJ7" s="17">
        <v>1</v>
      </c>
      <c r="AK7" s="17"/>
      <c r="AL7" s="17"/>
      <c r="AM7" s="17"/>
      <c r="AN7" s="17">
        <v>1</v>
      </c>
      <c r="AO7" s="17"/>
      <c r="AP7" s="17"/>
      <c r="AQ7" s="17"/>
      <c r="AR7" s="17"/>
      <c r="AS7" s="17"/>
      <c r="AT7" s="17"/>
      <c r="AU7" s="17"/>
      <c r="AV7" s="8">
        <f t="shared" si="0"/>
        <v>1751.3360607400853</v>
      </c>
      <c r="AW7" s="3">
        <f t="shared" si="1"/>
        <v>9</v>
      </c>
    </row>
    <row r="8" spans="1:49" ht="15">
      <c r="A8" s="5">
        <v>6</v>
      </c>
      <c r="B8" s="22" t="s">
        <v>51</v>
      </c>
      <c r="C8" s="17"/>
      <c r="D8" s="17"/>
      <c r="E8" s="17"/>
      <c r="F8" s="17"/>
      <c r="G8" s="17"/>
      <c r="H8" s="17"/>
      <c r="I8" s="17"/>
      <c r="J8" s="17"/>
      <c r="K8" s="17">
        <v>1</v>
      </c>
      <c r="L8" s="17"/>
      <c r="M8" s="17">
        <v>1</v>
      </c>
      <c r="N8" s="17"/>
      <c r="O8" s="17"/>
      <c r="P8" s="17"/>
      <c r="Q8" s="17">
        <v>1</v>
      </c>
      <c r="R8" s="17">
        <v>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>
        <v>1</v>
      </c>
      <c r="AD8" s="17"/>
      <c r="AE8" s="17"/>
      <c r="AF8" s="17"/>
      <c r="AG8" s="17"/>
      <c r="AH8" s="17">
        <v>1</v>
      </c>
      <c r="AI8" s="17"/>
      <c r="AJ8" s="17">
        <v>1</v>
      </c>
      <c r="AK8" s="17"/>
      <c r="AL8" s="17"/>
      <c r="AM8" s="17"/>
      <c r="AN8" s="17">
        <v>1</v>
      </c>
      <c r="AO8" s="17"/>
      <c r="AP8" s="17"/>
      <c r="AQ8" s="17"/>
      <c r="AR8" s="17"/>
      <c r="AS8" s="17"/>
      <c r="AT8" s="17"/>
      <c r="AU8" s="17"/>
      <c r="AV8" s="8">
        <f t="shared" si="0"/>
        <v>1109.1791979949874</v>
      </c>
      <c r="AW8" s="3">
        <f t="shared" si="1"/>
        <v>8</v>
      </c>
    </row>
    <row r="9" spans="1:49" ht="15">
      <c r="A9" s="5">
        <v>7</v>
      </c>
      <c r="B9" s="6" t="s">
        <v>52</v>
      </c>
      <c r="C9" s="17"/>
      <c r="D9" s="17"/>
      <c r="E9" s="17"/>
      <c r="F9" s="17"/>
      <c r="G9" s="17"/>
      <c r="H9" s="17"/>
      <c r="I9" s="17"/>
      <c r="J9" s="17"/>
      <c r="K9" s="17">
        <v>1</v>
      </c>
      <c r="L9" s="17"/>
      <c r="M9" s="17">
        <v>1</v>
      </c>
      <c r="N9" s="17"/>
      <c r="O9" s="17"/>
      <c r="P9" s="17"/>
      <c r="Q9" s="17">
        <v>1</v>
      </c>
      <c r="R9" s="17">
        <v>1</v>
      </c>
      <c r="S9" s="17"/>
      <c r="T9" s="17"/>
      <c r="U9" s="17">
        <v>1</v>
      </c>
      <c r="V9" s="17"/>
      <c r="W9" s="17"/>
      <c r="X9" s="17"/>
      <c r="Y9" s="17"/>
      <c r="Z9" s="17"/>
      <c r="AA9" s="17"/>
      <c r="AB9" s="17"/>
      <c r="AC9" s="17">
        <v>1</v>
      </c>
      <c r="AD9" s="17"/>
      <c r="AE9" s="17"/>
      <c r="AF9" s="17"/>
      <c r="AG9" s="17"/>
      <c r="AH9" s="17"/>
      <c r="AI9" s="17"/>
      <c r="AJ9" s="17">
        <v>1</v>
      </c>
      <c r="AK9" s="17"/>
      <c r="AL9" s="17"/>
      <c r="AM9" s="17"/>
      <c r="AN9" s="17">
        <v>1</v>
      </c>
      <c r="AO9" s="17"/>
      <c r="AP9" s="17"/>
      <c r="AQ9" s="17"/>
      <c r="AR9" s="17"/>
      <c r="AS9" s="17"/>
      <c r="AT9" s="17"/>
      <c r="AU9" s="17"/>
      <c r="AV9" s="8">
        <f t="shared" si="0"/>
        <v>668.0027274067521</v>
      </c>
      <c r="AW9" s="3">
        <f t="shared" si="1"/>
        <v>8</v>
      </c>
    </row>
    <row r="10" spans="1:49" ht="15">
      <c r="A10" s="5">
        <v>8</v>
      </c>
      <c r="B10" s="9" t="s">
        <v>219</v>
      </c>
      <c r="C10" s="17"/>
      <c r="D10" s="17">
        <v>1</v>
      </c>
      <c r="E10" s="17"/>
      <c r="F10" s="17"/>
      <c r="G10" s="17"/>
      <c r="H10" s="17"/>
      <c r="I10" s="17"/>
      <c r="J10" s="17"/>
      <c r="K10" s="17">
        <v>1</v>
      </c>
      <c r="L10" s="17"/>
      <c r="M10" s="17">
        <v>1</v>
      </c>
      <c r="N10" s="17"/>
      <c r="O10" s="17"/>
      <c r="P10" s="17"/>
      <c r="Q10" s="17"/>
      <c r="R10" s="17">
        <v>1</v>
      </c>
      <c r="S10" s="17"/>
      <c r="T10" s="17"/>
      <c r="U10" s="17">
        <v>1</v>
      </c>
      <c r="V10" s="17"/>
      <c r="W10" s="17"/>
      <c r="X10" s="17"/>
      <c r="Y10" s="17"/>
      <c r="Z10" s="17"/>
      <c r="AA10" s="17"/>
      <c r="AB10" s="17"/>
      <c r="AC10" s="17">
        <v>1</v>
      </c>
      <c r="AD10" s="17"/>
      <c r="AE10" s="17"/>
      <c r="AF10" s="17"/>
      <c r="AG10" s="17"/>
      <c r="AH10" s="17"/>
      <c r="AI10" s="17"/>
      <c r="AJ10" s="17">
        <v>1</v>
      </c>
      <c r="AK10" s="17"/>
      <c r="AL10" s="17"/>
      <c r="AM10" s="17"/>
      <c r="AN10" s="17">
        <v>1</v>
      </c>
      <c r="AO10" s="17"/>
      <c r="AP10" s="17"/>
      <c r="AQ10" s="17"/>
      <c r="AR10" s="17"/>
      <c r="AS10" s="17"/>
      <c r="AT10" s="17"/>
      <c r="AU10" s="17"/>
      <c r="AV10" s="8">
        <f t="shared" si="0"/>
        <v>584.6693940734189</v>
      </c>
      <c r="AW10" s="3">
        <f t="shared" si="1"/>
        <v>8</v>
      </c>
    </row>
    <row r="11" spans="1:49" ht="15">
      <c r="A11" s="5">
        <v>8</v>
      </c>
      <c r="B11" s="12" t="s">
        <v>53</v>
      </c>
      <c r="C11" s="17"/>
      <c r="D11" s="17">
        <v>1</v>
      </c>
      <c r="E11" s="17"/>
      <c r="F11" s="17"/>
      <c r="G11" s="17"/>
      <c r="H11" s="17"/>
      <c r="I11" s="17"/>
      <c r="J11" s="17"/>
      <c r="K11" s="17">
        <v>1</v>
      </c>
      <c r="L11" s="17"/>
      <c r="M11" s="17">
        <v>1</v>
      </c>
      <c r="N11" s="17"/>
      <c r="O11" s="17"/>
      <c r="P11" s="17"/>
      <c r="Q11" s="17"/>
      <c r="R11" s="17">
        <v>1</v>
      </c>
      <c r="S11" s="17"/>
      <c r="T11" s="17"/>
      <c r="U11" s="17">
        <v>1</v>
      </c>
      <c r="V11" s="17"/>
      <c r="W11" s="17"/>
      <c r="X11" s="17"/>
      <c r="Y11" s="17"/>
      <c r="Z11" s="17"/>
      <c r="AA11" s="17"/>
      <c r="AB11" s="17"/>
      <c r="AC11" s="17">
        <v>1</v>
      </c>
      <c r="AD11" s="17"/>
      <c r="AE11" s="17"/>
      <c r="AF11" s="17"/>
      <c r="AG11" s="17"/>
      <c r="AH11" s="17"/>
      <c r="AI11" s="17"/>
      <c r="AJ11" s="17">
        <v>1</v>
      </c>
      <c r="AK11" s="17"/>
      <c r="AL11" s="17"/>
      <c r="AM11" s="17"/>
      <c r="AN11" s="17">
        <v>1</v>
      </c>
      <c r="AO11" s="17"/>
      <c r="AP11" s="17"/>
      <c r="AQ11" s="17"/>
      <c r="AR11" s="17"/>
      <c r="AS11" s="17"/>
      <c r="AT11" s="17"/>
      <c r="AU11" s="17"/>
      <c r="AV11" s="8">
        <f t="shared" si="0"/>
        <v>584.6693940734189</v>
      </c>
      <c r="AW11" s="3">
        <f t="shared" si="1"/>
        <v>8</v>
      </c>
    </row>
    <row r="12" spans="1:49" ht="15">
      <c r="A12" s="5">
        <v>10</v>
      </c>
      <c r="B12" s="9" t="s">
        <v>54</v>
      </c>
      <c r="C12" s="17"/>
      <c r="D12" s="17"/>
      <c r="E12" s="17"/>
      <c r="F12" s="17"/>
      <c r="G12" s="17"/>
      <c r="H12" s="17"/>
      <c r="I12" s="17"/>
      <c r="J12" s="17"/>
      <c r="K12" s="17">
        <v>1</v>
      </c>
      <c r="L12" s="17"/>
      <c r="M12" s="17">
        <v>1</v>
      </c>
      <c r="N12" s="17"/>
      <c r="O12" s="17"/>
      <c r="P12" s="17"/>
      <c r="Q12" s="17"/>
      <c r="R12" s="17">
        <v>1</v>
      </c>
      <c r="S12" s="17"/>
      <c r="T12" s="17"/>
      <c r="U12" s="17">
        <v>1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>
        <v>1</v>
      </c>
      <c r="AJ12" s="17">
        <v>1</v>
      </c>
      <c r="AK12" s="17"/>
      <c r="AL12" s="17">
        <v>1</v>
      </c>
      <c r="AM12" s="17"/>
      <c r="AN12" s="17"/>
      <c r="AO12" s="17"/>
      <c r="AP12" s="17"/>
      <c r="AQ12" s="17"/>
      <c r="AR12" s="17"/>
      <c r="AS12" s="17"/>
      <c r="AT12" s="17"/>
      <c r="AU12" s="17"/>
      <c r="AV12" s="8">
        <f t="shared" si="0"/>
        <v>1493.002727406752</v>
      </c>
      <c r="AW12" s="3">
        <f t="shared" si="1"/>
        <v>7</v>
      </c>
    </row>
    <row r="13" spans="1:49" ht="15">
      <c r="A13" s="5">
        <v>11</v>
      </c>
      <c r="B13" s="6" t="s">
        <v>55</v>
      </c>
      <c r="C13" s="17"/>
      <c r="D13" s="17"/>
      <c r="E13" s="17"/>
      <c r="F13" s="17"/>
      <c r="G13" s="17"/>
      <c r="H13" s="17"/>
      <c r="I13" s="17"/>
      <c r="J13" s="17"/>
      <c r="K13" s="17">
        <v>1</v>
      </c>
      <c r="L13" s="17"/>
      <c r="M13" s="17">
        <v>1</v>
      </c>
      <c r="N13" s="17"/>
      <c r="O13" s="17"/>
      <c r="P13" s="17"/>
      <c r="Q13" s="17"/>
      <c r="R13" s="17">
        <v>1</v>
      </c>
      <c r="S13" s="17"/>
      <c r="T13" s="17"/>
      <c r="U13" s="17">
        <v>1</v>
      </c>
      <c r="V13" s="17"/>
      <c r="W13" s="17"/>
      <c r="X13" s="17"/>
      <c r="Y13" s="17"/>
      <c r="Z13" s="17"/>
      <c r="AA13" s="17"/>
      <c r="AB13" s="17"/>
      <c r="AC13" s="17">
        <v>1</v>
      </c>
      <c r="AD13" s="17"/>
      <c r="AE13" s="17"/>
      <c r="AF13" s="17"/>
      <c r="AG13" s="17"/>
      <c r="AH13" s="17"/>
      <c r="AI13" s="17"/>
      <c r="AJ13" s="17">
        <v>1</v>
      </c>
      <c r="AK13" s="17"/>
      <c r="AL13" s="17"/>
      <c r="AM13" s="17"/>
      <c r="AN13" s="17">
        <v>1</v>
      </c>
      <c r="AO13" s="17"/>
      <c r="AP13" s="17"/>
      <c r="AQ13" s="17"/>
      <c r="AR13" s="17"/>
      <c r="AS13" s="17"/>
      <c r="AT13" s="17"/>
      <c r="AU13" s="17"/>
      <c r="AV13" s="8">
        <f t="shared" si="0"/>
        <v>418.0027274067522</v>
      </c>
      <c r="AW13" s="3">
        <f t="shared" si="1"/>
        <v>7</v>
      </c>
    </row>
    <row r="14" spans="1:49" ht="15">
      <c r="A14" s="5">
        <v>11</v>
      </c>
      <c r="B14" s="22" t="s">
        <v>56</v>
      </c>
      <c r="C14" s="17"/>
      <c r="D14" s="17"/>
      <c r="E14" s="17"/>
      <c r="F14" s="17"/>
      <c r="G14" s="17"/>
      <c r="H14" s="17"/>
      <c r="I14" s="17"/>
      <c r="J14" s="17"/>
      <c r="K14" s="17">
        <v>1</v>
      </c>
      <c r="L14" s="17"/>
      <c r="M14" s="17">
        <v>1</v>
      </c>
      <c r="N14" s="17"/>
      <c r="O14" s="17"/>
      <c r="P14" s="17"/>
      <c r="Q14" s="17"/>
      <c r="R14" s="17">
        <v>1</v>
      </c>
      <c r="S14" s="17"/>
      <c r="T14" s="17"/>
      <c r="U14" s="17">
        <v>1</v>
      </c>
      <c r="V14" s="17"/>
      <c r="W14" s="17"/>
      <c r="X14" s="17"/>
      <c r="Y14" s="17"/>
      <c r="Z14" s="17"/>
      <c r="AA14" s="17"/>
      <c r="AB14" s="17"/>
      <c r="AC14" s="17">
        <v>1</v>
      </c>
      <c r="AD14" s="17"/>
      <c r="AE14" s="17"/>
      <c r="AF14" s="17"/>
      <c r="AG14" s="17"/>
      <c r="AH14" s="17"/>
      <c r="AI14" s="17"/>
      <c r="AJ14" s="17">
        <v>1</v>
      </c>
      <c r="AK14" s="17"/>
      <c r="AL14" s="17"/>
      <c r="AM14" s="17"/>
      <c r="AN14" s="17">
        <v>1</v>
      </c>
      <c r="AO14" s="17"/>
      <c r="AP14" s="17"/>
      <c r="AQ14" s="17"/>
      <c r="AR14" s="17"/>
      <c r="AS14" s="17"/>
      <c r="AT14" s="17"/>
      <c r="AU14" s="17"/>
      <c r="AV14" s="8">
        <f t="shared" si="0"/>
        <v>418.0027274067522</v>
      </c>
      <c r="AW14" s="3">
        <f t="shared" si="1"/>
        <v>7</v>
      </c>
    </row>
    <row r="15" spans="1:49" ht="15">
      <c r="A15" s="5">
        <v>11</v>
      </c>
      <c r="B15" s="22" t="s">
        <v>57</v>
      </c>
      <c r="C15" s="17"/>
      <c r="D15" s="17"/>
      <c r="E15" s="17"/>
      <c r="F15" s="17"/>
      <c r="G15" s="17"/>
      <c r="H15" s="17"/>
      <c r="I15" s="17"/>
      <c r="J15" s="17"/>
      <c r="K15" s="17">
        <v>1</v>
      </c>
      <c r="L15" s="17"/>
      <c r="M15" s="17">
        <v>1</v>
      </c>
      <c r="N15" s="17"/>
      <c r="O15" s="17"/>
      <c r="P15" s="17"/>
      <c r="Q15" s="17"/>
      <c r="R15" s="17">
        <v>1</v>
      </c>
      <c r="S15" s="17"/>
      <c r="T15" s="17"/>
      <c r="U15" s="17">
        <v>1</v>
      </c>
      <c r="V15" s="17"/>
      <c r="W15" s="17"/>
      <c r="X15" s="17"/>
      <c r="Y15" s="17"/>
      <c r="Z15" s="17"/>
      <c r="AA15" s="17"/>
      <c r="AB15" s="17"/>
      <c r="AC15" s="17">
        <v>1</v>
      </c>
      <c r="AD15" s="17"/>
      <c r="AE15" s="17"/>
      <c r="AF15" s="17"/>
      <c r="AG15" s="17"/>
      <c r="AH15" s="17"/>
      <c r="AI15" s="17"/>
      <c r="AJ15" s="17">
        <v>1</v>
      </c>
      <c r="AK15" s="17"/>
      <c r="AL15" s="17"/>
      <c r="AM15" s="17"/>
      <c r="AN15" s="17">
        <v>1</v>
      </c>
      <c r="AO15" s="17"/>
      <c r="AP15" s="17"/>
      <c r="AQ15" s="17"/>
      <c r="AR15" s="17"/>
      <c r="AS15" s="17"/>
      <c r="AT15" s="17"/>
      <c r="AU15" s="17"/>
      <c r="AV15" s="8">
        <f t="shared" si="0"/>
        <v>418.0027274067522</v>
      </c>
      <c r="AW15" s="3">
        <f t="shared" si="1"/>
        <v>7</v>
      </c>
    </row>
    <row r="16" spans="1:49" ht="15">
      <c r="A16" s="5">
        <v>14</v>
      </c>
      <c r="B16" s="22" t="s">
        <v>58</v>
      </c>
      <c r="C16" s="17"/>
      <c r="D16" s="17"/>
      <c r="E16" s="17"/>
      <c r="F16" s="17"/>
      <c r="G16" s="17"/>
      <c r="H16" s="17"/>
      <c r="I16" s="17"/>
      <c r="J16" s="17"/>
      <c r="K16" s="17">
        <v>1</v>
      </c>
      <c r="L16" s="17"/>
      <c r="M16" s="17"/>
      <c r="N16" s="17"/>
      <c r="O16" s="17"/>
      <c r="P16" s="17"/>
      <c r="Q16" s="17">
        <v>1</v>
      </c>
      <c r="R16" s="17">
        <v>1</v>
      </c>
      <c r="S16" s="17"/>
      <c r="T16" s="17"/>
      <c r="U16" s="17">
        <v>1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>
        <v>1</v>
      </c>
      <c r="AK16" s="17"/>
      <c r="AL16" s="17"/>
      <c r="AM16" s="17"/>
      <c r="AN16" s="17">
        <v>1</v>
      </c>
      <c r="AO16" s="17"/>
      <c r="AP16" s="17"/>
      <c r="AQ16" s="17"/>
      <c r="AR16" s="17"/>
      <c r="AS16" s="17"/>
      <c r="AT16" s="17"/>
      <c r="AU16" s="17"/>
      <c r="AV16" s="8">
        <f t="shared" si="0"/>
        <v>534.0741559781807</v>
      </c>
      <c r="AW16" s="3">
        <f t="shared" si="1"/>
        <v>6</v>
      </c>
    </row>
    <row r="17" spans="1:49" ht="15">
      <c r="A17" s="5">
        <v>15</v>
      </c>
      <c r="B17" s="22" t="s">
        <v>59</v>
      </c>
      <c r="C17" s="17"/>
      <c r="D17" s="17"/>
      <c r="E17" s="17"/>
      <c r="F17" s="17"/>
      <c r="G17" s="17"/>
      <c r="H17" s="17"/>
      <c r="I17" s="17"/>
      <c r="J17" s="17"/>
      <c r="K17" s="17">
        <v>1</v>
      </c>
      <c r="L17" s="17"/>
      <c r="M17" s="17"/>
      <c r="N17" s="17"/>
      <c r="O17" s="17"/>
      <c r="P17" s="17"/>
      <c r="Q17" s="17"/>
      <c r="R17" s="17">
        <v>1</v>
      </c>
      <c r="S17" s="17"/>
      <c r="T17" s="17"/>
      <c r="U17" s="17">
        <v>1</v>
      </c>
      <c r="V17" s="17"/>
      <c r="W17" s="17"/>
      <c r="X17" s="17"/>
      <c r="Y17" s="17"/>
      <c r="Z17" s="17"/>
      <c r="AA17" s="17"/>
      <c r="AB17" s="17"/>
      <c r="AC17" s="17">
        <v>1</v>
      </c>
      <c r="AD17" s="17"/>
      <c r="AE17" s="17"/>
      <c r="AF17" s="17"/>
      <c r="AG17" s="17"/>
      <c r="AH17" s="17"/>
      <c r="AI17" s="17"/>
      <c r="AJ17" s="17">
        <v>1</v>
      </c>
      <c r="AK17" s="17"/>
      <c r="AL17" s="17"/>
      <c r="AM17" s="17"/>
      <c r="AN17" s="17">
        <v>1</v>
      </c>
      <c r="AO17" s="17"/>
      <c r="AP17" s="17"/>
      <c r="AQ17" s="17"/>
      <c r="AR17" s="17"/>
      <c r="AS17" s="17"/>
      <c r="AT17" s="17"/>
      <c r="AU17" s="17"/>
      <c r="AV17" s="8">
        <f t="shared" si="0"/>
        <v>346.5741559781807</v>
      </c>
      <c r="AW17" s="3">
        <f t="shared" si="1"/>
        <v>6</v>
      </c>
    </row>
    <row r="18" spans="1:49" ht="15">
      <c r="A18" s="5">
        <v>16</v>
      </c>
      <c r="B18" s="22" t="s">
        <v>60</v>
      </c>
      <c r="C18" s="17"/>
      <c r="D18" s="17"/>
      <c r="E18" s="17"/>
      <c r="F18" s="17"/>
      <c r="G18" s="17"/>
      <c r="H18" s="17"/>
      <c r="I18" s="17"/>
      <c r="J18" s="17"/>
      <c r="K18" s="17">
        <v>1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>
        <v>1</v>
      </c>
      <c r="AI18" s="17"/>
      <c r="AJ18" s="17">
        <v>1</v>
      </c>
      <c r="AK18" s="17"/>
      <c r="AL18" s="17"/>
      <c r="AM18" s="17"/>
      <c r="AN18" s="17">
        <v>1</v>
      </c>
      <c r="AO18" s="17"/>
      <c r="AP18" s="17"/>
      <c r="AQ18" s="17"/>
      <c r="AR18" s="17"/>
      <c r="AS18" s="17"/>
      <c r="AT18" s="17"/>
      <c r="AU18" s="17"/>
      <c r="AV18" s="8">
        <f t="shared" si="0"/>
        <v>662.750626566416</v>
      </c>
      <c r="AW18" s="3">
        <f t="shared" si="1"/>
        <v>4</v>
      </c>
    </row>
    <row r="19" spans="1:49" ht="15">
      <c r="A19" s="5">
        <v>17</v>
      </c>
      <c r="B19" s="22" t="s">
        <v>61</v>
      </c>
      <c r="C19" s="17"/>
      <c r="D19" s="17"/>
      <c r="E19" s="17"/>
      <c r="F19" s="17"/>
      <c r="G19" s="17"/>
      <c r="H19" s="17"/>
      <c r="I19" s="17"/>
      <c r="J19" s="17"/>
      <c r="K19" s="17">
        <v>1</v>
      </c>
      <c r="L19" s="17"/>
      <c r="M19" s="17"/>
      <c r="N19" s="17"/>
      <c r="O19" s="17"/>
      <c r="P19" s="17"/>
      <c r="Q19" s="17"/>
      <c r="R19" s="17">
        <v>1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>
        <v>1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>
        <v>1</v>
      </c>
      <c r="AO19" s="17"/>
      <c r="AP19" s="17"/>
      <c r="AQ19" s="17"/>
      <c r="AR19" s="17"/>
      <c r="AS19" s="17"/>
      <c r="AT19" s="17"/>
      <c r="AU19" s="17"/>
      <c r="AV19" s="8">
        <f t="shared" si="0"/>
        <v>235.11904761904762</v>
      </c>
      <c r="AW19" s="3">
        <f t="shared" si="1"/>
        <v>4</v>
      </c>
    </row>
    <row r="20" spans="1:49" ht="15">
      <c r="A20" s="5">
        <v>18</v>
      </c>
      <c r="B20" s="6" t="s">
        <v>220</v>
      </c>
      <c r="C20" s="17"/>
      <c r="D20" s="17"/>
      <c r="E20" s="17"/>
      <c r="F20" s="17"/>
      <c r="G20" s="17"/>
      <c r="H20" s="17"/>
      <c r="I20" s="17"/>
      <c r="J20" s="17"/>
      <c r="K20" s="17">
        <v>1</v>
      </c>
      <c r="L20" s="17"/>
      <c r="M20" s="17">
        <v>1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>
        <v>1</v>
      </c>
      <c r="AK20" s="17"/>
      <c r="AL20" s="17"/>
      <c r="AM20" s="17"/>
      <c r="AN20" s="17">
        <v>1</v>
      </c>
      <c r="AO20" s="17"/>
      <c r="AP20" s="17"/>
      <c r="AQ20" s="17"/>
      <c r="AR20" s="17"/>
      <c r="AS20" s="17"/>
      <c r="AT20" s="17"/>
      <c r="AU20" s="17"/>
      <c r="AV20" s="8">
        <f t="shared" si="0"/>
        <v>234.17919799498748</v>
      </c>
      <c r="AW20" s="3">
        <f t="shared" si="1"/>
        <v>4</v>
      </c>
    </row>
    <row r="21" spans="1:49" ht="15">
      <c r="A21" s="5">
        <v>19</v>
      </c>
      <c r="B21" s="9" t="s">
        <v>62</v>
      </c>
      <c r="C21" s="17"/>
      <c r="D21" s="17"/>
      <c r="E21" s="17"/>
      <c r="F21" s="17"/>
      <c r="G21" s="17"/>
      <c r="H21" s="17"/>
      <c r="I21" s="17"/>
      <c r="J21" s="17"/>
      <c r="K21" s="17">
        <v>1</v>
      </c>
      <c r="L21" s="17"/>
      <c r="M21" s="17"/>
      <c r="N21" s="17"/>
      <c r="O21" s="17"/>
      <c r="P21" s="17"/>
      <c r="Q21" s="17"/>
      <c r="R21" s="17"/>
      <c r="S21" s="17"/>
      <c r="T21" s="17"/>
      <c r="U21" s="17">
        <v>1</v>
      </c>
      <c r="V21" s="17"/>
      <c r="W21" s="17"/>
      <c r="X21" s="17"/>
      <c r="Y21" s="17"/>
      <c r="Z21" s="17"/>
      <c r="AA21" s="17"/>
      <c r="AB21" s="17"/>
      <c r="AC21" s="17">
        <v>1</v>
      </c>
      <c r="AD21" s="17"/>
      <c r="AE21" s="17"/>
      <c r="AF21" s="17"/>
      <c r="AG21" s="17"/>
      <c r="AH21" s="17"/>
      <c r="AI21" s="17"/>
      <c r="AJ21" s="17">
        <v>1</v>
      </c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8">
        <f t="shared" si="0"/>
        <v>221.57415597818073</v>
      </c>
      <c r="AW21" s="3">
        <f t="shared" si="1"/>
        <v>4</v>
      </c>
    </row>
    <row r="22" spans="1:49" ht="15">
      <c r="A22" s="5">
        <v>19</v>
      </c>
      <c r="B22" s="9" t="s">
        <v>63</v>
      </c>
      <c r="C22" s="17"/>
      <c r="D22" s="17"/>
      <c r="E22" s="17"/>
      <c r="F22" s="17"/>
      <c r="G22" s="17"/>
      <c r="H22" s="17"/>
      <c r="I22" s="17"/>
      <c r="J22" s="17"/>
      <c r="K22" s="17">
        <v>1</v>
      </c>
      <c r="L22" s="17"/>
      <c r="M22" s="17"/>
      <c r="N22" s="17"/>
      <c r="O22" s="17"/>
      <c r="P22" s="17"/>
      <c r="Q22" s="17"/>
      <c r="R22" s="17"/>
      <c r="S22" s="17"/>
      <c r="T22" s="17"/>
      <c r="U22" s="17">
        <v>1</v>
      </c>
      <c r="V22" s="17"/>
      <c r="W22" s="17"/>
      <c r="X22" s="17"/>
      <c r="Y22" s="17"/>
      <c r="Z22" s="17"/>
      <c r="AA22" s="17"/>
      <c r="AB22" s="17"/>
      <c r="AC22" s="17">
        <v>1</v>
      </c>
      <c r="AD22" s="17"/>
      <c r="AE22" s="17"/>
      <c r="AF22" s="17"/>
      <c r="AG22" s="17"/>
      <c r="AH22" s="17"/>
      <c r="AI22" s="17"/>
      <c r="AJ22" s="17">
        <v>1</v>
      </c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8">
        <f t="shared" si="0"/>
        <v>221.57415597818073</v>
      </c>
      <c r="AW22" s="3">
        <f t="shared" si="1"/>
        <v>4</v>
      </c>
    </row>
    <row r="23" spans="1:49" ht="15">
      <c r="A23" s="5">
        <v>21</v>
      </c>
      <c r="B23" s="6" t="s">
        <v>64</v>
      </c>
      <c r="C23" s="17"/>
      <c r="D23" s="17"/>
      <c r="E23" s="17"/>
      <c r="F23" s="17"/>
      <c r="G23" s="17"/>
      <c r="H23" s="17"/>
      <c r="I23" s="17"/>
      <c r="J23" s="17"/>
      <c r="K23" s="17">
        <v>1</v>
      </c>
      <c r="L23" s="17"/>
      <c r="M23" s="17"/>
      <c r="N23" s="17"/>
      <c r="O23" s="17"/>
      <c r="P23" s="17"/>
      <c r="Q23" s="17"/>
      <c r="R23" s="17"/>
      <c r="S23" s="17"/>
      <c r="T23" s="17"/>
      <c r="U23" s="17">
        <v>1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8">
        <f t="shared" si="0"/>
        <v>106.44257703081232</v>
      </c>
      <c r="AW23" s="3">
        <f t="shared" si="1"/>
        <v>2</v>
      </c>
    </row>
    <row r="24" spans="1:49" ht="15">
      <c r="A24" s="5">
        <v>22</v>
      </c>
      <c r="B24" s="6" t="s">
        <v>65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8">
        <f t="shared" si="0"/>
        <v>0</v>
      </c>
      <c r="AW24" s="3">
        <f t="shared" si="1"/>
        <v>0</v>
      </c>
    </row>
    <row r="25" spans="1:49" ht="15" hidden="1">
      <c r="A25" s="5">
        <v>22</v>
      </c>
      <c r="B25" s="13" t="s">
        <v>44</v>
      </c>
      <c r="C25" s="20">
        <f aca="true" t="shared" si="2" ref="C25:AU25">SUM(C3:C24)</f>
        <v>0</v>
      </c>
      <c r="D25" s="20">
        <f t="shared" si="2"/>
        <v>6</v>
      </c>
      <c r="E25" s="20">
        <f t="shared" si="2"/>
        <v>0</v>
      </c>
      <c r="F25" s="20">
        <f t="shared" si="2"/>
        <v>3</v>
      </c>
      <c r="G25" s="20">
        <f t="shared" si="2"/>
        <v>0</v>
      </c>
      <c r="H25" s="20">
        <f t="shared" si="2"/>
        <v>1</v>
      </c>
      <c r="I25" s="20">
        <f t="shared" si="2"/>
        <v>1</v>
      </c>
      <c r="J25" s="20">
        <f t="shared" si="2"/>
        <v>0</v>
      </c>
      <c r="K25" s="20">
        <f t="shared" si="2"/>
        <v>21</v>
      </c>
      <c r="L25" s="20">
        <f t="shared" si="2"/>
        <v>3</v>
      </c>
      <c r="M25" s="20">
        <f t="shared" si="2"/>
        <v>14</v>
      </c>
      <c r="N25" s="20">
        <f t="shared" si="2"/>
        <v>1</v>
      </c>
      <c r="O25" s="20">
        <f t="shared" si="2"/>
        <v>0</v>
      </c>
      <c r="P25" s="20">
        <f t="shared" si="2"/>
        <v>1</v>
      </c>
      <c r="Q25" s="20">
        <f t="shared" si="2"/>
        <v>4</v>
      </c>
      <c r="R25" s="20">
        <f t="shared" si="2"/>
        <v>16</v>
      </c>
      <c r="S25" s="20">
        <f t="shared" si="2"/>
        <v>3</v>
      </c>
      <c r="T25" s="20">
        <f t="shared" si="2"/>
        <v>0</v>
      </c>
      <c r="U25" s="20">
        <f t="shared" si="2"/>
        <v>17</v>
      </c>
      <c r="V25" s="20">
        <f t="shared" si="2"/>
        <v>0</v>
      </c>
      <c r="W25" s="20">
        <f t="shared" si="2"/>
        <v>0</v>
      </c>
      <c r="X25" s="20">
        <f t="shared" si="2"/>
        <v>0</v>
      </c>
      <c r="Y25" s="20">
        <f t="shared" si="2"/>
        <v>1</v>
      </c>
      <c r="Z25" s="20">
        <f t="shared" si="2"/>
        <v>2</v>
      </c>
      <c r="AA25" s="20">
        <f t="shared" si="2"/>
        <v>0</v>
      </c>
      <c r="AB25" s="20">
        <f t="shared" si="2"/>
        <v>0</v>
      </c>
      <c r="AC25" s="20">
        <f t="shared" si="2"/>
        <v>16</v>
      </c>
      <c r="AD25" s="20">
        <f t="shared" si="2"/>
        <v>0</v>
      </c>
      <c r="AE25" s="20">
        <f t="shared" si="2"/>
        <v>0</v>
      </c>
      <c r="AF25" s="20">
        <f t="shared" si="2"/>
        <v>0</v>
      </c>
      <c r="AG25" s="20">
        <f t="shared" si="2"/>
        <v>1</v>
      </c>
      <c r="AH25" s="20">
        <f t="shared" si="2"/>
        <v>2</v>
      </c>
      <c r="AI25" s="20">
        <f t="shared" si="2"/>
        <v>1</v>
      </c>
      <c r="AJ25" s="20">
        <f t="shared" si="2"/>
        <v>19</v>
      </c>
      <c r="AK25" s="20">
        <f t="shared" si="2"/>
        <v>0</v>
      </c>
      <c r="AL25" s="20">
        <f t="shared" si="2"/>
        <v>5</v>
      </c>
      <c r="AM25" s="20">
        <f t="shared" si="2"/>
        <v>0</v>
      </c>
      <c r="AN25" s="20">
        <f t="shared" si="2"/>
        <v>16</v>
      </c>
      <c r="AO25" s="20">
        <f t="shared" si="2"/>
        <v>3</v>
      </c>
      <c r="AP25" s="20">
        <f t="shared" si="2"/>
        <v>0</v>
      </c>
      <c r="AQ25" s="20">
        <f t="shared" si="2"/>
        <v>0</v>
      </c>
      <c r="AR25" s="20">
        <f t="shared" si="2"/>
        <v>0</v>
      </c>
      <c r="AS25" s="20">
        <f t="shared" si="2"/>
        <v>0</v>
      </c>
      <c r="AT25" s="20">
        <f t="shared" si="2"/>
        <v>1</v>
      </c>
      <c r="AU25" s="20">
        <f t="shared" si="2"/>
        <v>0</v>
      </c>
      <c r="AV25" s="13"/>
      <c r="AW25" s="2"/>
    </row>
    <row r="26" spans="1:49" ht="15" hidden="1">
      <c r="A26" s="5">
        <v>23</v>
      </c>
      <c r="B26" s="1" t="s">
        <v>45</v>
      </c>
      <c r="C26" s="21">
        <f>IF(C25=0,0,$A$1/C25)</f>
        <v>0</v>
      </c>
      <c r="D26" s="21">
        <f>IF(D25=0,0,$A$1/D25)</f>
        <v>166.66666666666666</v>
      </c>
      <c r="E26" s="21">
        <f>IF(E25=0,0,$A$1/E25)</f>
        <v>0</v>
      </c>
      <c r="F26" s="21">
        <f>IF(F25=0,0,$A$1/F25)</f>
        <v>333.3333333333333</v>
      </c>
      <c r="G26" s="21">
        <f aca="true" t="shared" si="3" ref="G26:AU26">IF(G25=0,0,$A$1/G25)</f>
        <v>0</v>
      </c>
      <c r="H26" s="21">
        <f t="shared" si="3"/>
        <v>1000</v>
      </c>
      <c r="I26" s="21">
        <f t="shared" si="3"/>
        <v>1000</v>
      </c>
      <c r="J26" s="21">
        <f t="shared" si="3"/>
        <v>0</v>
      </c>
      <c r="K26" s="21">
        <f t="shared" si="3"/>
        <v>47.61904761904762</v>
      </c>
      <c r="L26" s="21">
        <f t="shared" si="3"/>
        <v>333.3333333333333</v>
      </c>
      <c r="M26" s="21">
        <f t="shared" si="3"/>
        <v>71.42857142857143</v>
      </c>
      <c r="N26" s="21">
        <f t="shared" si="3"/>
        <v>1000</v>
      </c>
      <c r="O26" s="21">
        <f t="shared" si="3"/>
        <v>0</v>
      </c>
      <c r="P26" s="21">
        <f t="shared" si="3"/>
        <v>1000</v>
      </c>
      <c r="Q26" s="21">
        <f t="shared" si="3"/>
        <v>250</v>
      </c>
      <c r="R26" s="21">
        <f t="shared" si="3"/>
        <v>62.5</v>
      </c>
      <c r="S26" s="21">
        <f t="shared" si="3"/>
        <v>333.3333333333333</v>
      </c>
      <c r="T26" s="21">
        <f t="shared" si="3"/>
        <v>0</v>
      </c>
      <c r="U26" s="21">
        <f t="shared" si="3"/>
        <v>58.8235294117647</v>
      </c>
      <c r="V26" s="21">
        <f t="shared" si="3"/>
        <v>0</v>
      </c>
      <c r="W26" s="21">
        <f t="shared" si="3"/>
        <v>0</v>
      </c>
      <c r="X26" s="21">
        <f t="shared" si="3"/>
        <v>0</v>
      </c>
      <c r="Y26" s="21">
        <f t="shared" si="3"/>
        <v>1000</v>
      </c>
      <c r="Z26" s="21">
        <f t="shared" si="3"/>
        <v>500</v>
      </c>
      <c r="AA26" s="21">
        <f t="shared" si="3"/>
        <v>0</v>
      </c>
      <c r="AB26" s="21">
        <f t="shared" si="3"/>
        <v>0</v>
      </c>
      <c r="AC26" s="21">
        <f t="shared" si="3"/>
        <v>62.5</v>
      </c>
      <c r="AD26" s="21">
        <f t="shared" si="3"/>
        <v>0</v>
      </c>
      <c r="AE26" s="21">
        <f t="shared" si="3"/>
        <v>0</v>
      </c>
      <c r="AF26" s="21">
        <f t="shared" si="3"/>
        <v>0</v>
      </c>
      <c r="AG26" s="21">
        <f>IF(AG25=0,0,$A$1/AG25)</f>
        <v>1000</v>
      </c>
      <c r="AH26" s="21">
        <f>IF(AH25=0,0,$A$1/AH25)</f>
        <v>500</v>
      </c>
      <c r="AI26" s="21">
        <f>IF(AI25=0,0,$A$1/AI25)</f>
        <v>1000</v>
      </c>
      <c r="AJ26" s="21">
        <f>IF(AJ25=0,0,$A$1/AJ25)</f>
        <v>52.63157894736842</v>
      </c>
      <c r="AK26" s="21">
        <f aca="true" t="shared" si="4" ref="AK26:AS26">IF(AK25=0,0,$A$1/AK25)</f>
        <v>0</v>
      </c>
      <c r="AL26" s="21">
        <f t="shared" si="4"/>
        <v>200</v>
      </c>
      <c r="AM26" s="21">
        <f t="shared" si="4"/>
        <v>0</v>
      </c>
      <c r="AN26" s="21">
        <f t="shared" si="4"/>
        <v>62.5</v>
      </c>
      <c r="AO26" s="21">
        <f t="shared" si="4"/>
        <v>333.3333333333333</v>
      </c>
      <c r="AP26" s="21">
        <f t="shared" si="4"/>
        <v>0</v>
      </c>
      <c r="AQ26" s="21">
        <f t="shared" si="4"/>
        <v>0</v>
      </c>
      <c r="AR26" s="21">
        <f t="shared" si="4"/>
        <v>0</v>
      </c>
      <c r="AS26" s="21">
        <f t="shared" si="4"/>
        <v>0</v>
      </c>
      <c r="AT26" s="21">
        <f t="shared" si="3"/>
        <v>1000</v>
      </c>
      <c r="AU26" s="21">
        <f t="shared" si="3"/>
        <v>0</v>
      </c>
      <c r="AV26" s="1"/>
      <c r="AW26" s="2"/>
    </row>
  </sheetData>
  <sheetProtection/>
  <printOptions/>
  <pageMargins left="0.31496062992125984" right="0.1968503937007874" top="0.7480314960629921" bottom="0.15748031496062992" header="0.31496062992125984" footer="0.31496062992125984"/>
  <pageSetup horizontalDpi="600" verticalDpi="600" orientation="landscape" paperSize="9" r:id="rId1"/>
  <headerFooter>
    <oddHeader>&amp;LРождественские Столбы - 2014&amp;C&amp;"-,полужирный"Хитрушки. Женщины&amp;RГПЗ "Столбы" 4-7 января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36"/>
  <sheetViews>
    <sheetView workbookViewId="0" topLeftCell="A2">
      <pane ySplit="1" topLeftCell="A3" activePane="bottomLeft" state="frozen"/>
      <selection pane="topLeft" activeCell="A2" sqref="A2"/>
      <selection pane="bottomLeft" activeCell="A35" sqref="A35:A36"/>
    </sheetView>
  </sheetViews>
  <sheetFormatPr defaultColWidth="9.140625" defaultRowHeight="15"/>
  <cols>
    <col min="1" max="1" width="7.140625" style="0" customWidth="1"/>
    <col min="2" max="2" width="21.7109375" style="0" customWidth="1"/>
    <col min="3" max="3" width="7.28125" style="0" customWidth="1"/>
    <col min="4" max="4" width="7.28125" style="0" bestFit="1" customWidth="1"/>
    <col min="5" max="5" width="13.8515625" style="0" customWidth="1"/>
    <col min="6" max="7" width="7.28125" style="0" customWidth="1"/>
    <col min="8" max="8" width="7.28125" style="0" hidden="1" customWidth="1"/>
  </cols>
  <sheetData>
    <row r="1" ht="15" hidden="1"/>
    <row r="2" spans="1:8" s="26" customFormat="1" ht="29.25" customHeight="1">
      <c r="A2" s="23" t="s">
        <v>66</v>
      </c>
      <c r="B2" s="24" t="s">
        <v>1</v>
      </c>
      <c r="C2" s="24" t="s">
        <v>67</v>
      </c>
      <c r="D2" s="24" t="s">
        <v>68</v>
      </c>
      <c r="E2" s="24" t="s">
        <v>69</v>
      </c>
      <c r="F2" s="24" t="s">
        <v>3</v>
      </c>
      <c r="G2" s="24" t="s">
        <v>2</v>
      </c>
      <c r="H2" s="25" t="s">
        <v>70</v>
      </c>
    </row>
    <row r="3" spans="1:8" ht="18" customHeight="1">
      <c r="A3" s="59">
        <v>1</v>
      </c>
      <c r="B3" s="27" t="s">
        <v>71</v>
      </c>
      <c r="C3" s="28">
        <v>1984</v>
      </c>
      <c r="D3" s="28" t="s">
        <v>72</v>
      </c>
      <c r="E3" s="59" t="s">
        <v>73</v>
      </c>
      <c r="F3" s="62">
        <v>4</v>
      </c>
      <c r="G3" s="59">
        <v>79</v>
      </c>
      <c r="H3" s="59">
        <v>1</v>
      </c>
    </row>
    <row r="4" spans="1:8" ht="18" customHeight="1">
      <c r="A4" s="59"/>
      <c r="B4" s="27" t="s">
        <v>74</v>
      </c>
      <c r="C4" s="28">
        <v>1990</v>
      </c>
      <c r="D4" s="28">
        <v>1</v>
      </c>
      <c r="E4" s="59"/>
      <c r="F4" s="63"/>
      <c r="G4" s="59"/>
      <c r="H4" s="59"/>
    </row>
    <row r="5" spans="1:8" ht="18" customHeight="1">
      <c r="A5" s="59">
        <v>2</v>
      </c>
      <c r="B5" s="27" t="s">
        <v>75</v>
      </c>
      <c r="C5" s="28">
        <v>1990</v>
      </c>
      <c r="D5" s="28" t="s">
        <v>72</v>
      </c>
      <c r="E5" s="59" t="s">
        <v>73</v>
      </c>
      <c r="F5" s="62">
        <v>3</v>
      </c>
      <c r="G5" s="59">
        <v>66</v>
      </c>
      <c r="H5" s="59">
        <v>1</v>
      </c>
    </row>
    <row r="6" spans="1:8" ht="18" customHeight="1">
      <c r="A6" s="59"/>
      <c r="B6" s="27" t="s">
        <v>76</v>
      </c>
      <c r="C6" s="28">
        <v>1985</v>
      </c>
      <c r="D6" s="28" t="s">
        <v>77</v>
      </c>
      <c r="E6" s="59"/>
      <c r="F6" s="63"/>
      <c r="G6" s="59"/>
      <c r="H6" s="59"/>
    </row>
    <row r="7" spans="1:8" ht="18" customHeight="1">
      <c r="A7" s="59">
        <v>3</v>
      </c>
      <c r="B7" s="27" t="s">
        <v>78</v>
      </c>
      <c r="C7" s="28">
        <v>1974</v>
      </c>
      <c r="D7" s="28" t="s">
        <v>77</v>
      </c>
      <c r="E7" s="59" t="s">
        <v>73</v>
      </c>
      <c r="F7" s="62">
        <v>6</v>
      </c>
      <c r="G7" s="59">
        <v>59</v>
      </c>
      <c r="H7" s="59">
        <v>1</v>
      </c>
    </row>
    <row r="8" spans="1:8" ht="18" customHeight="1">
      <c r="A8" s="59"/>
      <c r="B8" s="27" t="s">
        <v>79</v>
      </c>
      <c r="C8" s="28">
        <v>1976</v>
      </c>
      <c r="D8" s="28" t="s">
        <v>72</v>
      </c>
      <c r="E8" s="59"/>
      <c r="F8" s="63"/>
      <c r="G8" s="59"/>
      <c r="H8" s="59"/>
    </row>
    <row r="9" spans="1:8" ht="18" customHeight="1">
      <c r="A9" s="59">
        <v>4</v>
      </c>
      <c r="B9" s="27" t="s">
        <v>80</v>
      </c>
      <c r="C9" s="28">
        <v>1983</v>
      </c>
      <c r="D9" s="28" t="s">
        <v>77</v>
      </c>
      <c r="E9" s="59" t="s">
        <v>81</v>
      </c>
      <c r="F9" s="59">
        <v>5</v>
      </c>
      <c r="G9" s="59">
        <v>55</v>
      </c>
      <c r="H9" s="61">
        <v>2</v>
      </c>
    </row>
    <row r="10" spans="1:8" ht="18" customHeight="1">
      <c r="A10" s="59"/>
      <c r="B10" s="27" t="s">
        <v>82</v>
      </c>
      <c r="C10" s="28">
        <v>1983</v>
      </c>
      <c r="D10" s="28">
        <v>3</v>
      </c>
      <c r="E10" s="59"/>
      <c r="F10" s="59"/>
      <c r="G10" s="59"/>
      <c r="H10" s="61"/>
    </row>
    <row r="11" spans="1:8" ht="18" customHeight="1">
      <c r="A11" s="59">
        <v>5</v>
      </c>
      <c r="B11" s="27" t="s">
        <v>83</v>
      </c>
      <c r="C11" s="28">
        <v>1979</v>
      </c>
      <c r="D11" s="28">
        <v>1</v>
      </c>
      <c r="E11" s="59" t="s">
        <v>81</v>
      </c>
      <c r="F11" s="59">
        <v>5</v>
      </c>
      <c r="G11" s="59">
        <v>53</v>
      </c>
      <c r="H11" s="61">
        <v>2</v>
      </c>
    </row>
    <row r="12" spans="1:8" ht="18" customHeight="1">
      <c r="A12" s="59"/>
      <c r="B12" s="27" t="s">
        <v>84</v>
      </c>
      <c r="C12" s="28">
        <v>1978</v>
      </c>
      <c r="D12" s="28">
        <v>3</v>
      </c>
      <c r="E12" s="59"/>
      <c r="F12" s="59"/>
      <c r="G12" s="59"/>
      <c r="H12" s="61"/>
    </row>
    <row r="13" spans="1:8" ht="18" customHeight="1">
      <c r="A13" s="59">
        <v>6</v>
      </c>
      <c r="B13" s="27" t="s">
        <v>85</v>
      </c>
      <c r="C13" s="28"/>
      <c r="D13" s="28" t="s">
        <v>77</v>
      </c>
      <c r="E13" s="59" t="s">
        <v>86</v>
      </c>
      <c r="F13" s="59">
        <v>4</v>
      </c>
      <c r="G13" s="59">
        <v>45</v>
      </c>
      <c r="H13" s="59">
        <v>2</v>
      </c>
    </row>
    <row r="14" spans="1:8" ht="18" customHeight="1">
      <c r="A14" s="59"/>
      <c r="B14" s="27" t="s">
        <v>87</v>
      </c>
      <c r="C14" s="28"/>
      <c r="D14" s="28" t="s">
        <v>72</v>
      </c>
      <c r="E14" s="59"/>
      <c r="F14" s="59"/>
      <c r="G14" s="59"/>
      <c r="H14" s="59"/>
    </row>
    <row r="15" spans="1:8" ht="18" customHeight="1">
      <c r="A15" s="59">
        <v>7</v>
      </c>
      <c r="B15" s="27" t="s">
        <v>88</v>
      </c>
      <c r="C15" s="28">
        <v>1986</v>
      </c>
      <c r="D15" s="28">
        <v>3</v>
      </c>
      <c r="E15" s="59" t="s">
        <v>81</v>
      </c>
      <c r="F15" s="59">
        <v>3</v>
      </c>
      <c r="G15" s="59">
        <v>36</v>
      </c>
      <c r="H15" s="60"/>
    </row>
    <row r="16" spans="1:8" ht="18" customHeight="1">
      <c r="A16" s="59"/>
      <c r="B16" s="27" t="s">
        <v>89</v>
      </c>
      <c r="C16" s="28">
        <v>1983</v>
      </c>
      <c r="D16" s="28">
        <v>3</v>
      </c>
      <c r="E16" s="59"/>
      <c r="F16" s="59"/>
      <c r="G16" s="59"/>
      <c r="H16" s="60"/>
    </row>
    <row r="17" spans="1:8" ht="18" customHeight="1">
      <c r="A17" s="59">
        <v>8</v>
      </c>
      <c r="B17" s="27" t="s">
        <v>90</v>
      </c>
      <c r="C17" s="28">
        <v>1988</v>
      </c>
      <c r="D17" s="28">
        <v>2</v>
      </c>
      <c r="E17" s="59" t="s">
        <v>91</v>
      </c>
      <c r="F17" s="59">
        <v>1.5</v>
      </c>
      <c r="G17" s="59">
        <v>30.5</v>
      </c>
      <c r="H17" s="60"/>
    </row>
    <row r="18" spans="1:8" ht="18" customHeight="1">
      <c r="A18" s="59"/>
      <c r="B18" s="27" t="s">
        <v>92</v>
      </c>
      <c r="C18" s="28">
        <v>1991</v>
      </c>
      <c r="D18" s="28">
        <v>3</v>
      </c>
      <c r="E18" s="59"/>
      <c r="F18" s="59"/>
      <c r="G18" s="59"/>
      <c r="H18" s="60"/>
    </row>
    <row r="19" spans="1:8" ht="18" customHeight="1">
      <c r="A19" s="59">
        <v>9</v>
      </c>
      <c r="B19" s="27" t="s">
        <v>93</v>
      </c>
      <c r="C19" s="28"/>
      <c r="D19" s="28">
        <v>3</v>
      </c>
      <c r="E19" s="59" t="s">
        <v>94</v>
      </c>
      <c r="F19" s="59">
        <v>2</v>
      </c>
      <c r="G19" s="59">
        <v>30</v>
      </c>
      <c r="H19" s="60"/>
    </row>
    <row r="20" spans="1:8" ht="18" customHeight="1">
      <c r="A20" s="59"/>
      <c r="B20" s="27" t="s">
        <v>95</v>
      </c>
      <c r="C20" s="28">
        <v>1987</v>
      </c>
      <c r="D20" s="28">
        <v>1</v>
      </c>
      <c r="E20" s="59"/>
      <c r="F20" s="59"/>
      <c r="G20" s="59"/>
      <c r="H20" s="60"/>
    </row>
    <row r="21" spans="1:8" ht="18" customHeight="1">
      <c r="A21" s="59">
        <v>10</v>
      </c>
      <c r="B21" s="27" t="s">
        <v>96</v>
      </c>
      <c r="C21" s="28"/>
      <c r="D21" s="28">
        <v>3</v>
      </c>
      <c r="E21" s="59" t="s">
        <v>73</v>
      </c>
      <c r="F21" s="59">
        <v>4</v>
      </c>
      <c r="G21" s="59">
        <v>20</v>
      </c>
      <c r="H21" s="60"/>
    </row>
    <row r="22" spans="1:8" ht="18" customHeight="1">
      <c r="A22" s="59"/>
      <c r="B22" s="27" t="s">
        <v>97</v>
      </c>
      <c r="C22" s="28"/>
      <c r="D22" s="28">
        <v>3</v>
      </c>
      <c r="E22" s="59"/>
      <c r="F22" s="59"/>
      <c r="G22" s="59"/>
      <c r="H22" s="60"/>
    </row>
    <row r="23" spans="1:8" ht="18" customHeight="1">
      <c r="A23" s="59">
        <v>11</v>
      </c>
      <c r="B23" s="27" t="s">
        <v>98</v>
      </c>
      <c r="C23" s="28"/>
      <c r="D23" s="28">
        <v>3</v>
      </c>
      <c r="E23" s="59" t="s">
        <v>73</v>
      </c>
      <c r="F23" s="59">
        <v>4</v>
      </c>
      <c r="G23" s="59">
        <v>19</v>
      </c>
      <c r="H23" s="60"/>
    </row>
    <row r="24" spans="1:8" ht="18" customHeight="1">
      <c r="A24" s="59"/>
      <c r="B24" s="27" t="s">
        <v>99</v>
      </c>
      <c r="C24" s="28"/>
      <c r="D24" s="28">
        <v>3</v>
      </c>
      <c r="E24" s="59"/>
      <c r="F24" s="59"/>
      <c r="G24" s="59"/>
      <c r="H24" s="60"/>
    </row>
    <row r="25" spans="1:8" ht="18" customHeight="1">
      <c r="A25" s="59">
        <v>12</v>
      </c>
      <c r="B25" s="27" t="s">
        <v>100</v>
      </c>
      <c r="C25" s="28"/>
      <c r="D25" s="28" t="s">
        <v>72</v>
      </c>
      <c r="E25" s="59" t="s">
        <v>101</v>
      </c>
      <c r="F25" s="59">
        <v>1</v>
      </c>
      <c r="G25" s="59">
        <v>13</v>
      </c>
      <c r="H25" s="60"/>
    </row>
    <row r="26" spans="1:8" ht="18" customHeight="1">
      <c r="A26" s="59"/>
      <c r="B26" s="27" t="s">
        <v>102</v>
      </c>
      <c r="C26" s="28"/>
      <c r="D26" s="28">
        <v>3</v>
      </c>
      <c r="E26" s="59"/>
      <c r="F26" s="59"/>
      <c r="G26" s="59"/>
      <c r="H26" s="60"/>
    </row>
    <row r="27" spans="1:8" ht="18" customHeight="1">
      <c r="A27" s="59">
        <v>12</v>
      </c>
      <c r="B27" s="27" t="s">
        <v>103</v>
      </c>
      <c r="C27" s="28">
        <v>1972</v>
      </c>
      <c r="D27" s="28">
        <v>1</v>
      </c>
      <c r="E27" s="59" t="s">
        <v>73</v>
      </c>
      <c r="F27" s="59">
        <v>1</v>
      </c>
      <c r="G27" s="59">
        <v>13</v>
      </c>
      <c r="H27" s="60"/>
    </row>
    <row r="28" spans="1:8" ht="18" customHeight="1">
      <c r="A28" s="59"/>
      <c r="B28" s="27" t="s">
        <v>104</v>
      </c>
      <c r="C28" s="28">
        <v>1984</v>
      </c>
      <c r="D28" s="28">
        <v>2</v>
      </c>
      <c r="E28" s="59"/>
      <c r="F28" s="59"/>
      <c r="G28" s="59"/>
      <c r="H28" s="60"/>
    </row>
    <row r="29" spans="1:8" ht="18" customHeight="1">
      <c r="A29" s="59">
        <v>14</v>
      </c>
      <c r="B29" s="27" t="s">
        <v>105</v>
      </c>
      <c r="C29" s="28">
        <v>1985</v>
      </c>
      <c r="D29" s="28">
        <v>3</v>
      </c>
      <c r="E29" s="59" t="s">
        <v>73</v>
      </c>
      <c r="F29" s="59">
        <v>1</v>
      </c>
      <c r="G29" s="59">
        <v>2</v>
      </c>
      <c r="H29" s="60"/>
    </row>
    <row r="30" spans="1:8" ht="18" customHeight="1">
      <c r="A30" s="59"/>
      <c r="B30" s="27" t="s">
        <v>106</v>
      </c>
      <c r="C30" s="28"/>
      <c r="D30" s="28">
        <v>3</v>
      </c>
      <c r="E30" s="59"/>
      <c r="F30" s="59"/>
      <c r="G30" s="59"/>
      <c r="H30" s="60"/>
    </row>
    <row r="31" spans="1:8" ht="18" customHeight="1">
      <c r="A31" s="59"/>
      <c r="B31" s="27" t="s">
        <v>107</v>
      </c>
      <c r="C31" s="28">
        <v>1984</v>
      </c>
      <c r="D31" s="28">
        <v>2</v>
      </c>
      <c r="E31" s="59" t="s">
        <v>73</v>
      </c>
      <c r="F31" s="59">
        <v>0</v>
      </c>
      <c r="G31" s="59">
        <v>0</v>
      </c>
      <c r="H31" s="60"/>
    </row>
    <row r="32" spans="1:8" ht="18" customHeight="1">
      <c r="A32" s="59"/>
      <c r="B32" s="27" t="s">
        <v>108</v>
      </c>
      <c r="C32" s="28">
        <v>1993</v>
      </c>
      <c r="D32" s="28">
        <v>3</v>
      </c>
      <c r="E32" s="59"/>
      <c r="F32" s="59"/>
      <c r="G32" s="59"/>
      <c r="H32" s="60"/>
    </row>
    <row r="33" spans="1:7" ht="18" customHeight="1">
      <c r="A33" s="59"/>
      <c r="B33" s="29" t="s">
        <v>109</v>
      </c>
      <c r="C33" s="30"/>
      <c r="D33" s="30">
        <v>3</v>
      </c>
      <c r="E33" s="59" t="s">
        <v>73</v>
      </c>
      <c r="F33" s="59">
        <v>0</v>
      </c>
      <c r="G33" s="59">
        <v>0</v>
      </c>
    </row>
    <row r="34" spans="1:7" ht="18" customHeight="1">
      <c r="A34" s="59"/>
      <c r="B34" s="29" t="s">
        <v>110</v>
      </c>
      <c r="C34" s="30">
        <v>1985</v>
      </c>
      <c r="D34" s="30">
        <v>3</v>
      </c>
      <c r="E34" s="59"/>
      <c r="F34" s="59"/>
      <c r="G34" s="59"/>
    </row>
    <row r="35" spans="1:7" ht="18" customHeight="1">
      <c r="A35" s="59"/>
      <c r="B35" s="29" t="s">
        <v>111</v>
      </c>
      <c r="C35" s="30"/>
      <c r="D35" s="30">
        <v>3</v>
      </c>
      <c r="E35" s="59" t="s">
        <v>91</v>
      </c>
      <c r="F35" s="59">
        <v>0</v>
      </c>
      <c r="G35" s="59">
        <v>0</v>
      </c>
    </row>
    <row r="36" spans="1:7" ht="18" customHeight="1">
      <c r="A36" s="59"/>
      <c r="B36" s="29" t="s">
        <v>112</v>
      </c>
      <c r="C36" s="30"/>
      <c r="D36" s="30">
        <v>3</v>
      </c>
      <c r="E36" s="59"/>
      <c r="F36" s="59"/>
      <c r="G36" s="59"/>
    </row>
  </sheetData>
  <sheetProtection/>
  <mergeCells count="83">
    <mergeCell ref="A5:A6"/>
    <mergeCell ref="E5:E6"/>
    <mergeCell ref="F5:F6"/>
    <mergeCell ref="G5:G6"/>
    <mergeCell ref="H5:H6"/>
    <mergeCell ref="A9:A10"/>
    <mergeCell ref="E9:E10"/>
    <mergeCell ref="F9:F10"/>
    <mergeCell ref="G9:G10"/>
    <mergeCell ref="H9:H10"/>
    <mergeCell ref="A3:A4"/>
    <mergeCell ref="E3:E4"/>
    <mergeCell ref="F3:F4"/>
    <mergeCell ref="G3:G4"/>
    <mergeCell ref="H3:H4"/>
    <mergeCell ref="A13:A14"/>
    <mergeCell ref="E13:E14"/>
    <mergeCell ref="F13:F14"/>
    <mergeCell ref="G13:G14"/>
    <mergeCell ref="H13:H14"/>
    <mergeCell ref="A7:A8"/>
    <mergeCell ref="E7:E8"/>
    <mergeCell ref="F7:F8"/>
    <mergeCell ref="G7:G8"/>
    <mergeCell ref="H7:H8"/>
    <mergeCell ref="A17:A18"/>
    <mergeCell ref="E17:E18"/>
    <mergeCell ref="F17:F18"/>
    <mergeCell ref="G17:G18"/>
    <mergeCell ref="H17:H18"/>
    <mergeCell ref="A11:A12"/>
    <mergeCell ref="E11:E12"/>
    <mergeCell ref="F11:F12"/>
    <mergeCell ref="G11:G12"/>
    <mergeCell ref="H11:H12"/>
    <mergeCell ref="A21:A22"/>
    <mergeCell ref="E21:E22"/>
    <mergeCell ref="F21:F22"/>
    <mergeCell ref="G21:G22"/>
    <mergeCell ref="H21:H22"/>
    <mergeCell ref="A15:A16"/>
    <mergeCell ref="E15:E16"/>
    <mergeCell ref="F15:F16"/>
    <mergeCell ref="G15:G16"/>
    <mergeCell ref="H15:H16"/>
    <mergeCell ref="A25:A26"/>
    <mergeCell ref="E25:E26"/>
    <mergeCell ref="F25:F26"/>
    <mergeCell ref="G25:G26"/>
    <mergeCell ref="H25:H26"/>
    <mergeCell ref="A19:A20"/>
    <mergeCell ref="E19:E20"/>
    <mergeCell ref="F19:F20"/>
    <mergeCell ref="G19:G20"/>
    <mergeCell ref="H19:H20"/>
    <mergeCell ref="A29:A30"/>
    <mergeCell ref="E29:E30"/>
    <mergeCell ref="F29:F30"/>
    <mergeCell ref="G29:G30"/>
    <mergeCell ref="H29:H30"/>
    <mergeCell ref="A23:A24"/>
    <mergeCell ref="E23:E24"/>
    <mergeCell ref="F23:F24"/>
    <mergeCell ref="G23:G24"/>
    <mergeCell ref="H23:H24"/>
    <mergeCell ref="H31:H32"/>
    <mergeCell ref="A33:A34"/>
    <mergeCell ref="E33:E34"/>
    <mergeCell ref="F33:F34"/>
    <mergeCell ref="G33:G34"/>
    <mergeCell ref="A27:A28"/>
    <mergeCell ref="E27:E28"/>
    <mergeCell ref="F27:F28"/>
    <mergeCell ref="G27:G28"/>
    <mergeCell ref="H27:H28"/>
    <mergeCell ref="A35:A36"/>
    <mergeCell ref="E35:E36"/>
    <mergeCell ref="F35:F36"/>
    <mergeCell ref="G35:G36"/>
    <mergeCell ref="A31:A32"/>
    <mergeCell ref="E31:E32"/>
    <mergeCell ref="F31:F32"/>
    <mergeCell ref="G31:G32"/>
  </mergeCells>
  <printOptions/>
  <pageMargins left="0.7" right="0.7" top="0.75" bottom="0.75" header="0.3" footer="0.3"/>
  <pageSetup horizontalDpi="600" verticalDpi="600" orientation="portrait" paperSize="9" r:id="rId1"/>
  <headerFooter>
    <oddHeader>&amp;LРождественские Столбы - 2014&amp;C&amp;"-,полужирный"Связки. Мужчины&amp;RГПЗ "Столбы" 4-7 января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5"/>
  <cols>
    <col min="1" max="1" width="7.00390625" style="0" customWidth="1"/>
    <col min="2" max="2" width="26.140625" style="0" customWidth="1"/>
    <col min="3" max="3" width="7.28125" style="0" customWidth="1"/>
    <col min="4" max="4" width="7.28125" style="0" bestFit="1" customWidth="1"/>
    <col min="5" max="5" width="13.8515625" style="0" customWidth="1"/>
    <col min="6" max="7" width="7.28125" style="0" customWidth="1"/>
  </cols>
  <sheetData>
    <row r="1" spans="1:7" ht="15">
      <c r="A1" s="30" t="s">
        <v>66</v>
      </c>
      <c r="B1" s="31" t="s">
        <v>1</v>
      </c>
      <c r="C1" s="31" t="s">
        <v>67</v>
      </c>
      <c r="D1" s="31" t="s">
        <v>68</v>
      </c>
      <c r="E1" s="31" t="s">
        <v>69</v>
      </c>
      <c r="F1" s="31" t="s">
        <v>3</v>
      </c>
      <c r="G1" s="31" t="s">
        <v>2</v>
      </c>
    </row>
    <row r="2" spans="1:7" ht="21" customHeight="1">
      <c r="A2" s="59">
        <v>1</v>
      </c>
      <c r="B2" s="27" t="s">
        <v>113</v>
      </c>
      <c r="C2" s="28">
        <v>1989</v>
      </c>
      <c r="D2" s="28">
        <v>1</v>
      </c>
      <c r="E2" s="59" t="s">
        <v>73</v>
      </c>
      <c r="F2" s="59">
        <v>4</v>
      </c>
      <c r="G2" s="59">
        <v>27</v>
      </c>
    </row>
    <row r="3" spans="1:7" ht="21" customHeight="1">
      <c r="A3" s="59"/>
      <c r="B3" s="27" t="s">
        <v>114</v>
      </c>
      <c r="C3" s="28">
        <v>1983</v>
      </c>
      <c r="D3" s="28" t="s">
        <v>77</v>
      </c>
      <c r="E3" s="59"/>
      <c r="F3" s="59"/>
      <c r="G3" s="59"/>
    </row>
    <row r="4" spans="1:7" ht="21" customHeight="1">
      <c r="A4" s="59">
        <v>2</v>
      </c>
      <c r="B4" s="27" t="s">
        <v>115</v>
      </c>
      <c r="C4" s="28">
        <v>1970</v>
      </c>
      <c r="D4" s="28" t="s">
        <v>77</v>
      </c>
      <c r="E4" s="59" t="s">
        <v>73</v>
      </c>
      <c r="F4" s="59">
        <v>4.5</v>
      </c>
      <c r="G4" s="59">
        <v>23.5</v>
      </c>
    </row>
    <row r="5" spans="1:7" ht="21" customHeight="1">
      <c r="A5" s="59"/>
      <c r="B5" s="27" t="s">
        <v>116</v>
      </c>
      <c r="C5" s="28">
        <v>1983</v>
      </c>
      <c r="D5" s="28">
        <v>2</v>
      </c>
      <c r="E5" s="59"/>
      <c r="F5" s="59"/>
      <c r="G5" s="59"/>
    </row>
    <row r="6" spans="1:7" ht="21" customHeight="1">
      <c r="A6" s="59">
        <v>3</v>
      </c>
      <c r="B6" s="27" t="s">
        <v>117</v>
      </c>
      <c r="C6" s="28">
        <v>1982</v>
      </c>
      <c r="D6" s="28" t="s">
        <v>77</v>
      </c>
      <c r="E6" s="59" t="s">
        <v>73</v>
      </c>
      <c r="F6" s="59">
        <v>1</v>
      </c>
      <c r="G6" s="59">
        <v>15</v>
      </c>
    </row>
    <row r="7" spans="1:7" ht="21" customHeight="1">
      <c r="A7" s="59"/>
      <c r="B7" s="27" t="s">
        <v>118</v>
      </c>
      <c r="C7" s="28">
        <v>1959</v>
      </c>
      <c r="D7" s="28" t="s">
        <v>77</v>
      </c>
      <c r="E7" s="59"/>
      <c r="F7" s="59"/>
      <c r="G7" s="59"/>
    </row>
    <row r="8" spans="1:7" ht="21" customHeight="1">
      <c r="A8" s="59">
        <v>4</v>
      </c>
      <c r="B8" s="27" t="s">
        <v>119</v>
      </c>
      <c r="C8" s="28">
        <v>1983</v>
      </c>
      <c r="D8" s="28" t="s">
        <v>77</v>
      </c>
      <c r="E8" s="59" t="s">
        <v>73</v>
      </c>
      <c r="F8" s="59">
        <v>1</v>
      </c>
      <c r="G8" s="59">
        <v>4</v>
      </c>
    </row>
    <row r="9" spans="1:7" ht="21" customHeight="1">
      <c r="A9" s="59"/>
      <c r="B9" s="27" t="s">
        <v>120</v>
      </c>
      <c r="C9" s="28">
        <v>1993</v>
      </c>
      <c r="D9" s="28">
        <v>2</v>
      </c>
      <c r="E9" s="59"/>
      <c r="F9" s="59"/>
      <c r="G9" s="59"/>
    </row>
    <row r="10" spans="1:7" ht="21" customHeight="1">
      <c r="A10" s="59">
        <v>5</v>
      </c>
      <c r="B10" s="27" t="s">
        <v>121</v>
      </c>
      <c r="C10" s="28"/>
      <c r="D10" s="28">
        <v>3</v>
      </c>
      <c r="E10" s="59" t="s">
        <v>73</v>
      </c>
      <c r="F10" s="59">
        <v>1</v>
      </c>
      <c r="G10" s="59">
        <v>3</v>
      </c>
    </row>
    <row r="11" spans="1:7" ht="21" customHeight="1">
      <c r="A11" s="59"/>
      <c r="B11" s="27" t="s">
        <v>122</v>
      </c>
      <c r="C11" s="28"/>
      <c r="D11" s="28">
        <v>3</v>
      </c>
      <c r="E11" s="59"/>
      <c r="F11" s="59"/>
      <c r="G11" s="59"/>
    </row>
  </sheetData>
  <sheetProtection/>
  <mergeCells count="20">
    <mergeCell ref="F8:F9"/>
    <mergeCell ref="G8:G9"/>
    <mergeCell ref="A2:A3"/>
    <mergeCell ref="E2:E3"/>
    <mergeCell ref="F2:F3"/>
    <mergeCell ref="G2:G3"/>
    <mergeCell ref="A4:A5"/>
    <mergeCell ref="E4:E5"/>
    <mergeCell ref="F4:F5"/>
    <mergeCell ref="G4:G5"/>
    <mergeCell ref="A10:A11"/>
    <mergeCell ref="E10:E11"/>
    <mergeCell ref="F10:F11"/>
    <mergeCell ref="G10:G11"/>
    <mergeCell ref="A6:A7"/>
    <mergeCell ref="E6:E7"/>
    <mergeCell ref="F6:F7"/>
    <mergeCell ref="G6:G7"/>
    <mergeCell ref="A8:A9"/>
    <mergeCell ref="E8:E9"/>
  </mergeCells>
  <printOptions/>
  <pageMargins left="0.7" right="0.7" top="0.75" bottom="0.75" header="0.3" footer="0.3"/>
  <pageSetup horizontalDpi="600" verticalDpi="600" orientation="portrait" paperSize="9" r:id="rId1"/>
  <headerFooter>
    <oddHeader>&amp;LРождественские Столбы - 2014&amp;C&amp;"-,полужирный"Связки. Женщины&amp;RГПЗ "Столбы" 4-7 января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31"/>
  <sheetViews>
    <sheetView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6.140625" style="15" customWidth="1"/>
    <col min="2" max="2" width="15.7109375" style="0" bestFit="1" customWidth="1"/>
    <col min="3" max="3" width="5.28125" style="15" hidden="1" customWidth="1"/>
    <col min="4" max="4" width="8.140625" style="15" hidden="1" customWidth="1"/>
    <col min="5" max="5" width="12.57421875" style="15" hidden="1" customWidth="1"/>
    <col min="6" max="6" width="8.00390625" style="0" customWidth="1"/>
    <col min="7" max="7" width="4.8515625" style="0" customWidth="1"/>
    <col min="8" max="8" width="4.00390625" style="0" customWidth="1"/>
    <col min="9" max="9" width="5.421875" style="0" bestFit="1" customWidth="1"/>
    <col min="10" max="10" width="7.421875" style="0" customWidth="1"/>
    <col min="11" max="11" width="4.8515625" style="0" customWidth="1"/>
    <col min="12" max="12" width="4.00390625" style="0" customWidth="1"/>
    <col min="13" max="13" width="7.00390625" style="0" bestFit="1" customWidth="1"/>
    <col min="14" max="14" width="7.421875" style="0" customWidth="1"/>
    <col min="15" max="15" width="4.8515625" style="0" customWidth="1"/>
    <col min="16" max="16" width="4.00390625" style="0" customWidth="1"/>
    <col min="17" max="17" width="7.00390625" style="0" bestFit="1" customWidth="1"/>
    <col min="18" max="18" width="7.140625" style="0" customWidth="1"/>
    <col min="19" max="19" width="4.8515625" style="0" customWidth="1"/>
    <col min="20" max="20" width="4.00390625" style="0" customWidth="1"/>
    <col min="21" max="21" width="5.421875" style="0" bestFit="1" customWidth="1"/>
    <col min="22" max="22" width="7.140625" style="0" customWidth="1"/>
  </cols>
  <sheetData>
    <row r="1" spans="6:22" ht="15">
      <c r="F1" s="66" t="s">
        <v>123</v>
      </c>
      <c r="G1" s="66"/>
      <c r="H1" s="66"/>
      <c r="I1" s="66"/>
      <c r="J1" s="66" t="s">
        <v>124</v>
      </c>
      <c r="K1" s="66"/>
      <c r="L1" s="66"/>
      <c r="M1" s="66"/>
      <c r="N1" s="66" t="s">
        <v>125</v>
      </c>
      <c r="O1" s="66"/>
      <c r="P1" s="66"/>
      <c r="Q1" s="66"/>
      <c r="R1" s="66" t="s">
        <v>126</v>
      </c>
      <c r="S1" s="66"/>
      <c r="T1" s="66"/>
      <c r="U1" s="66"/>
      <c r="V1" s="64" t="s">
        <v>2</v>
      </c>
    </row>
    <row r="2" spans="1:22" ht="15">
      <c r="A2" s="64" t="s">
        <v>0</v>
      </c>
      <c r="B2" s="64" t="s">
        <v>1</v>
      </c>
      <c r="C2" s="64" t="s">
        <v>67</v>
      </c>
      <c r="D2" s="64" t="s">
        <v>128</v>
      </c>
      <c r="E2" s="64" t="s">
        <v>129</v>
      </c>
      <c r="F2" s="32">
        <v>21</v>
      </c>
      <c r="G2" s="32">
        <v>7</v>
      </c>
      <c r="H2" s="32">
        <v>0</v>
      </c>
      <c r="I2" s="32">
        <v>100</v>
      </c>
      <c r="J2" s="32">
        <v>25</v>
      </c>
      <c r="K2" s="32">
        <v>7</v>
      </c>
      <c r="L2" s="32">
        <v>0</v>
      </c>
      <c r="M2" s="32">
        <v>100</v>
      </c>
      <c r="N2" s="32">
        <v>18</v>
      </c>
      <c r="O2" s="32">
        <v>7</v>
      </c>
      <c r="P2" s="32">
        <v>0</v>
      </c>
      <c r="Q2" s="32">
        <v>100</v>
      </c>
      <c r="R2" s="32">
        <v>36</v>
      </c>
      <c r="S2" s="32">
        <v>7</v>
      </c>
      <c r="T2" s="32">
        <v>0</v>
      </c>
      <c r="U2" s="32">
        <v>150</v>
      </c>
      <c r="V2" s="67"/>
    </row>
    <row r="3" spans="1:22" ht="15">
      <c r="A3" s="65"/>
      <c r="B3" s="65"/>
      <c r="C3" s="65"/>
      <c r="D3" s="65"/>
      <c r="E3" s="65"/>
      <c r="F3" s="32" t="s">
        <v>130</v>
      </c>
      <c r="G3" s="68" t="s">
        <v>131</v>
      </c>
      <c r="H3" s="69"/>
      <c r="I3" s="32" t="s">
        <v>132</v>
      </c>
      <c r="J3" s="32" t="s">
        <v>130</v>
      </c>
      <c r="K3" s="68" t="s">
        <v>131</v>
      </c>
      <c r="L3" s="69"/>
      <c r="M3" s="32" t="s">
        <v>132</v>
      </c>
      <c r="N3" s="32" t="s">
        <v>130</v>
      </c>
      <c r="O3" s="68" t="s">
        <v>131</v>
      </c>
      <c r="P3" s="69"/>
      <c r="Q3" s="32" t="s">
        <v>132</v>
      </c>
      <c r="R3" s="32" t="s">
        <v>130</v>
      </c>
      <c r="S3" s="68" t="s">
        <v>131</v>
      </c>
      <c r="T3" s="69"/>
      <c r="U3" s="32" t="s">
        <v>132</v>
      </c>
      <c r="V3" s="65"/>
    </row>
    <row r="4" spans="1:22" ht="15">
      <c r="A4" s="19">
        <v>1</v>
      </c>
      <c r="B4" s="17" t="s">
        <v>83</v>
      </c>
      <c r="C4" s="19"/>
      <c r="D4" s="19"/>
      <c r="E4" s="19"/>
      <c r="F4" s="33">
        <v>21</v>
      </c>
      <c r="G4" s="17">
        <v>4</v>
      </c>
      <c r="H4" s="17">
        <v>48</v>
      </c>
      <c r="I4" s="33">
        <f aca="true" t="shared" si="0" ref="I4:I22">F4/$F$2*$I$2+($G$2*60+$H$2-G4*60-H4)/($G$2*60+$H$2)*$I$2</f>
        <v>131.42857142857142</v>
      </c>
      <c r="J4" s="33">
        <v>25</v>
      </c>
      <c r="K4" s="18">
        <v>4</v>
      </c>
      <c r="L4" s="18">
        <v>36</v>
      </c>
      <c r="M4" s="33">
        <f aca="true" t="shared" si="1" ref="M4:M22">J4/$J$2*$M$2+($K$2*60+$L$2-K4*60-L4)/($K$2*60+$L$2)*$M$2</f>
        <v>134.28571428571428</v>
      </c>
      <c r="N4" s="33">
        <v>18</v>
      </c>
      <c r="O4" s="18">
        <v>6</v>
      </c>
      <c r="P4" s="18">
        <v>7</v>
      </c>
      <c r="Q4" s="34">
        <f aca="true" t="shared" si="2" ref="Q4:Q22">N4/$N$2*$Q$2+($O$2*60+$P$2-O4*60-P4)/($O$2*60+$P$2)*$Q$2</f>
        <v>112.61904761904762</v>
      </c>
      <c r="R4" s="33">
        <v>28</v>
      </c>
      <c r="S4" s="17">
        <v>7</v>
      </c>
      <c r="T4" s="17">
        <v>0</v>
      </c>
      <c r="U4" s="33">
        <f aca="true" t="shared" si="3" ref="U4:U22">R4/$R$2*$U$2+($S$2*60+$T$2-S4*60-T4)/($S$2*60+$T$2)*$U$2</f>
        <v>116.66666666666667</v>
      </c>
      <c r="V4" s="35">
        <f>I4+M4+U4</f>
        <v>382.38095238095235</v>
      </c>
    </row>
    <row r="5" spans="1:22" ht="15">
      <c r="A5" s="19">
        <v>2</v>
      </c>
      <c r="B5" s="17" t="s">
        <v>88</v>
      </c>
      <c r="C5" s="19"/>
      <c r="D5" s="19"/>
      <c r="E5" s="36"/>
      <c r="F5" s="33">
        <v>21</v>
      </c>
      <c r="G5" s="17">
        <v>5</v>
      </c>
      <c r="H5" s="17">
        <v>21</v>
      </c>
      <c r="I5" s="33">
        <f t="shared" si="0"/>
        <v>123.57142857142857</v>
      </c>
      <c r="J5" s="33">
        <v>25</v>
      </c>
      <c r="K5" s="18">
        <v>6</v>
      </c>
      <c r="L5" s="18">
        <v>53</v>
      </c>
      <c r="M5" s="34">
        <f t="shared" si="1"/>
        <v>101.66666666666667</v>
      </c>
      <c r="N5" s="33">
        <v>18</v>
      </c>
      <c r="O5" s="18">
        <v>6</v>
      </c>
      <c r="P5" s="18">
        <v>14</v>
      </c>
      <c r="Q5" s="33">
        <f t="shared" si="2"/>
        <v>110.95238095238095</v>
      </c>
      <c r="R5" s="33">
        <v>28</v>
      </c>
      <c r="S5" s="17">
        <v>7</v>
      </c>
      <c r="T5" s="17">
        <v>0</v>
      </c>
      <c r="U5" s="33">
        <f t="shared" si="3"/>
        <v>116.66666666666667</v>
      </c>
      <c r="V5" s="35">
        <f>I5+Q5+U5</f>
        <v>351.1904761904762</v>
      </c>
    </row>
    <row r="6" spans="1:22" ht="15">
      <c r="A6" s="19">
        <v>3</v>
      </c>
      <c r="B6" s="17" t="s">
        <v>80</v>
      </c>
      <c r="C6" s="19"/>
      <c r="E6" s="19"/>
      <c r="F6" s="33">
        <v>21</v>
      </c>
      <c r="G6" s="17">
        <v>5</v>
      </c>
      <c r="H6" s="17">
        <v>22</v>
      </c>
      <c r="I6" s="33">
        <f t="shared" si="0"/>
        <v>123.33333333333333</v>
      </c>
      <c r="J6" s="33">
        <v>25</v>
      </c>
      <c r="K6" s="18">
        <v>5</v>
      </c>
      <c r="L6" s="18">
        <v>8</v>
      </c>
      <c r="M6" s="33">
        <f t="shared" si="1"/>
        <v>126.66666666666667</v>
      </c>
      <c r="N6" s="33">
        <v>7.5</v>
      </c>
      <c r="O6" s="18">
        <v>7</v>
      </c>
      <c r="P6" s="18">
        <v>0</v>
      </c>
      <c r="Q6" s="34">
        <f t="shared" si="2"/>
        <v>41.66666666666667</v>
      </c>
      <c r="R6" s="33">
        <v>20</v>
      </c>
      <c r="S6" s="17">
        <v>7</v>
      </c>
      <c r="T6" s="17">
        <v>0</v>
      </c>
      <c r="U6" s="33">
        <f t="shared" si="3"/>
        <v>83.33333333333334</v>
      </c>
      <c r="V6" s="35">
        <f>I6+M6+U6</f>
        <v>333.33333333333337</v>
      </c>
    </row>
    <row r="7" spans="1:22" ht="15">
      <c r="A7" s="19">
        <v>4</v>
      </c>
      <c r="B7" s="17" t="s">
        <v>133</v>
      </c>
      <c r="C7" s="19"/>
      <c r="D7" s="19"/>
      <c r="E7" s="19"/>
      <c r="F7" s="33">
        <v>21</v>
      </c>
      <c r="G7" s="17">
        <v>6</v>
      </c>
      <c r="H7" s="17">
        <v>57</v>
      </c>
      <c r="I7" s="33">
        <f t="shared" si="0"/>
        <v>100.71428571428571</v>
      </c>
      <c r="J7" s="33">
        <v>10</v>
      </c>
      <c r="K7" s="18">
        <v>7</v>
      </c>
      <c r="L7" s="18">
        <v>0</v>
      </c>
      <c r="M7" s="34">
        <f t="shared" si="1"/>
        <v>40</v>
      </c>
      <c r="N7" s="33">
        <v>13.5</v>
      </c>
      <c r="O7" s="18">
        <v>7</v>
      </c>
      <c r="P7" s="18">
        <v>0</v>
      </c>
      <c r="Q7" s="33">
        <f t="shared" si="2"/>
        <v>75</v>
      </c>
      <c r="R7" s="33">
        <v>26</v>
      </c>
      <c r="S7" s="17">
        <v>7</v>
      </c>
      <c r="T7" s="17">
        <v>0</v>
      </c>
      <c r="U7" s="33">
        <f t="shared" si="3"/>
        <v>108.33333333333333</v>
      </c>
      <c r="V7" s="35">
        <f>I7+Q7+U7</f>
        <v>284.04761904761904</v>
      </c>
    </row>
    <row r="8" spans="1:22" ht="15">
      <c r="A8" s="19">
        <v>5</v>
      </c>
      <c r="B8" s="17" t="s">
        <v>108</v>
      </c>
      <c r="C8" s="19"/>
      <c r="D8" s="19"/>
      <c r="E8" s="19"/>
      <c r="F8" s="33">
        <v>18.5</v>
      </c>
      <c r="G8" s="17">
        <v>7</v>
      </c>
      <c r="H8" s="17">
        <v>0</v>
      </c>
      <c r="I8" s="33">
        <f t="shared" si="0"/>
        <v>88.09523809523809</v>
      </c>
      <c r="J8" s="33">
        <v>23</v>
      </c>
      <c r="K8" s="18">
        <v>7</v>
      </c>
      <c r="L8" s="18">
        <v>0</v>
      </c>
      <c r="M8" s="33">
        <f t="shared" si="1"/>
        <v>92</v>
      </c>
      <c r="N8" s="33">
        <v>10.5</v>
      </c>
      <c r="O8" s="18">
        <v>7</v>
      </c>
      <c r="P8" s="18">
        <v>0</v>
      </c>
      <c r="Q8" s="34">
        <f t="shared" si="2"/>
        <v>58.333333333333336</v>
      </c>
      <c r="R8" s="33">
        <v>18</v>
      </c>
      <c r="S8" s="17">
        <v>7</v>
      </c>
      <c r="T8" s="17">
        <v>0</v>
      </c>
      <c r="U8" s="33">
        <f t="shared" si="3"/>
        <v>75</v>
      </c>
      <c r="V8" s="35">
        <f>I8+M8+U8</f>
        <v>255.09523809523807</v>
      </c>
    </row>
    <row r="9" spans="1:22" ht="15">
      <c r="A9" s="19">
        <v>6</v>
      </c>
      <c r="B9" s="17" t="s">
        <v>134</v>
      </c>
      <c r="C9" s="19"/>
      <c r="D9" s="19"/>
      <c r="E9" s="19"/>
      <c r="F9" s="33">
        <v>16.5</v>
      </c>
      <c r="G9" s="17">
        <v>7</v>
      </c>
      <c r="H9" s="17">
        <v>0</v>
      </c>
      <c r="I9" s="33">
        <f t="shared" si="0"/>
        <v>78.57142857142857</v>
      </c>
      <c r="J9" s="33">
        <v>25</v>
      </c>
      <c r="K9" s="18">
        <v>7</v>
      </c>
      <c r="L9" s="18">
        <v>0</v>
      </c>
      <c r="M9" s="33">
        <f t="shared" si="1"/>
        <v>100</v>
      </c>
      <c r="N9" s="33">
        <v>13.5</v>
      </c>
      <c r="O9" s="18">
        <v>7</v>
      </c>
      <c r="P9" s="18">
        <v>0</v>
      </c>
      <c r="Q9" s="33">
        <f t="shared" si="2"/>
        <v>75</v>
      </c>
      <c r="R9" s="33">
        <v>6</v>
      </c>
      <c r="S9" s="17">
        <v>7</v>
      </c>
      <c r="T9" s="17">
        <v>0</v>
      </c>
      <c r="U9" s="34">
        <f t="shared" si="3"/>
        <v>25</v>
      </c>
      <c r="V9" s="35">
        <f>I9+M9+Q9</f>
        <v>253.57142857142856</v>
      </c>
    </row>
    <row r="10" spans="1:22" ht="15">
      <c r="A10" s="19">
        <v>7</v>
      </c>
      <c r="B10" s="17" t="s">
        <v>135</v>
      </c>
      <c r="C10" s="19"/>
      <c r="D10" s="19"/>
      <c r="E10" s="19"/>
      <c r="F10" s="33">
        <v>19</v>
      </c>
      <c r="G10" s="17">
        <v>7</v>
      </c>
      <c r="H10" s="17">
        <v>0</v>
      </c>
      <c r="I10" s="33">
        <f t="shared" si="0"/>
        <v>90.47619047619048</v>
      </c>
      <c r="J10" s="33">
        <v>22</v>
      </c>
      <c r="K10" s="18">
        <v>7</v>
      </c>
      <c r="L10" s="18">
        <v>0</v>
      </c>
      <c r="M10" s="33">
        <f t="shared" si="1"/>
        <v>88</v>
      </c>
      <c r="N10" s="33">
        <v>11</v>
      </c>
      <c r="O10" s="18">
        <v>7</v>
      </c>
      <c r="P10" s="18">
        <v>0</v>
      </c>
      <c r="Q10" s="34">
        <f t="shared" si="2"/>
        <v>61.111111111111114</v>
      </c>
      <c r="R10" s="33">
        <v>15</v>
      </c>
      <c r="S10" s="17">
        <v>7</v>
      </c>
      <c r="T10" s="17">
        <v>0</v>
      </c>
      <c r="U10" s="33">
        <f t="shared" si="3"/>
        <v>62.5</v>
      </c>
      <c r="V10" s="35">
        <f>I10+M10+U10</f>
        <v>240.97619047619048</v>
      </c>
    </row>
    <row r="11" spans="1:22" ht="15">
      <c r="A11" s="19">
        <v>8</v>
      </c>
      <c r="B11" s="17" t="s">
        <v>107</v>
      </c>
      <c r="C11" s="19"/>
      <c r="D11" s="19"/>
      <c r="E11" s="19"/>
      <c r="F11" s="33">
        <v>16</v>
      </c>
      <c r="G11" s="17">
        <v>7</v>
      </c>
      <c r="H11" s="17">
        <v>0</v>
      </c>
      <c r="I11" s="33">
        <f t="shared" si="0"/>
        <v>76.19047619047619</v>
      </c>
      <c r="J11" s="33">
        <v>21</v>
      </c>
      <c r="K11" s="18">
        <v>7</v>
      </c>
      <c r="L11" s="18">
        <v>0</v>
      </c>
      <c r="M11" s="33">
        <f t="shared" si="1"/>
        <v>84</v>
      </c>
      <c r="N11" s="33">
        <v>11.5</v>
      </c>
      <c r="O11" s="18">
        <v>7</v>
      </c>
      <c r="P11" s="18">
        <v>0</v>
      </c>
      <c r="Q11" s="33">
        <f t="shared" si="2"/>
        <v>63.888888888888886</v>
      </c>
      <c r="R11" s="33">
        <v>15</v>
      </c>
      <c r="S11" s="17">
        <v>7</v>
      </c>
      <c r="T11" s="17">
        <v>0</v>
      </c>
      <c r="U11" s="34">
        <f t="shared" si="3"/>
        <v>62.5</v>
      </c>
      <c r="V11" s="35">
        <f>I11+M11+Q11</f>
        <v>224.0793650793651</v>
      </c>
    </row>
    <row r="12" spans="1:22" ht="15">
      <c r="A12" s="19">
        <v>9</v>
      </c>
      <c r="B12" s="17" t="s">
        <v>136</v>
      </c>
      <c r="C12" s="19"/>
      <c r="D12" s="19"/>
      <c r="E12" s="19"/>
      <c r="F12" s="33">
        <v>13</v>
      </c>
      <c r="G12" s="17">
        <v>7</v>
      </c>
      <c r="H12" s="17">
        <v>0</v>
      </c>
      <c r="I12" s="33">
        <f t="shared" si="0"/>
        <v>61.904761904761905</v>
      </c>
      <c r="J12" s="33">
        <v>17</v>
      </c>
      <c r="K12" s="18">
        <v>7</v>
      </c>
      <c r="L12" s="18">
        <v>0</v>
      </c>
      <c r="M12" s="33">
        <f t="shared" si="1"/>
        <v>68</v>
      </c>
      <c r="N12" s="33">
        <v>11.5</v>
      </c>
      <c r="O12" s="18">
        <v>7</v>
      </c>
      <c r="P12" s="18">
        <v>0</v>
      </c>
      <c r="Q12" s="33">
        <f t="shared" si="2"/>
        <v>63.888888888888886</v>
      </c>
      <c r="R12" s="33">
        <v>0</v>
      </c>
      <c r="S12" s="17">
        <v>7</v>
      </c>
      <c r="T12" s="17">
        <v>0</v>
      </c>
      <c r="U12" s="34">
        <f t="shared" si="3"/>
        <v>0</v>
      </c>
      <c r="V12" s="35">
        <f>I12+M12+Q12</f>
        <v>193.79365079365078</v>
      </c>
    </row>
    <row r="13" spans="1:22" ht="15">
      <c r="A13" s="19">
        <v>10</v>
      </c>
      <c r="B13" s="17" t="s">
        <v>104</v>
      </c>
      <c r="C13" s="19"/>
      <c r="D13" s="19"/>
      <c r="E13" s="19"/>
      <c r="F13" s="33">
        <v>15.5</v>
      </c>
      <c r="G13" s="17">
        <v>7</v>
      </c>
      <c r="H13" s="17">
        <v>0</v>
      </c>
      <c r="I13" s="33">
        <f t="shared" si="0"/>
        <v>73.80952380952381</v>
      </c>
      <c r="J13" s="33">
        <v>14.5</v>
      </c>
      <c r="K13" s="18">
        <v>7</v>
      </c>
      <c r="L13" s="18">
        <v>0</v>
      </c>
      <c r="M13" s="33">
        <f t="shared" si="1"/>
        <v>57.99999999999999</v>
      </c>
      <c r="N13" s="33">
        <v>8</v>
      </c>
      <c r="O13" s="18">
        <v>7</v>
      </c>
      <c r="P13" s="18">
        <v>0</v>
      </c>
      <c r="Q13" s="33">
        <f t="shared" si="2"/>
        <v>44.44444444444444</v>
      </c>
      <c r="R13" s="33">
        <v>0</v>
      </c>
      <c r="S13" s="17">
        <v>7</v>
      </c>
      <c r="T13" s="17">
        <v>0</v>
      </c>
      <c r="U13" s="34">
        <f t="shared" si="3"/>
        <v>0</v>
      </c>
      <c r="V13" s="35">
        <f>I13+M13+Q13</f>
        <v>176.25396825396825</v>
      </c>
    </row>
    <row r="14" spans="1:22" ht="15">
      <c r="A14" s="19">
        <v>11</v>
      </c>
      <c r="B14" s="17" t="s">
        <v>90</v>
      </c>
      <c r="C14" s="19"/>
      <c r="D14" s="19"/>
      <c r="E14" s="19"/>
      <c r="F14" s="33">
        <v>14.5</v>
      </c>
      <c r="G14" s="17">
        <v>7</v>
      </c>
      <c r="H14" s="17">
        <v>0</v>
      </c>
      <c r="I14" s="33">
        <f t="shared" si="0"/>
        <v>69.04761904761905</v>
      </c>
      <c r="J14" s="33">
        <v>17</v>
      </c>
      <c r="K14" s="18">
        <v>7</v>
      </c>
      <c r="L14" s="18">
        <v>0</v>
      </c>
      <c r="M14" s="33">
        <f t="shared" si="1"/>
        <v>68</v>
      </c>
      <c r="N14" s="33">
        <v>7</v>
      </c>
      <c r="O14" s="18">
        <v>7</v>
      </c>
      <c r="P14" s="18">
        <v>0</v>
      </c>
      <c r="Q14" s="33">
        <f t="shared" si="2"/>
        <v>38.88888888888889</v>
      </c>
      <c r="R14" s="33">
        <v>7.5</v>
      </c>
      <c r="S14" s="17">
        <v>7</v>
      </c>
      <c r="T14" s="17">
        <v>0</v>
      </c>
      <c r="U14" s="34">
        <f t="shared" si="3"/>
        <v>31.25</v>
      </c>
      <c r="V14" s="35">
        <f>I14+M14+Q14</f>
        <v>175.93650793650792</v>
      </c>
    </row>
    <row r="15" spans="1:22" ht="15">
      <c r="A15" s="19">
        <v>12</v>
      </c>
      <c r="B15" s="17" t="s">
        <v>71</v>
      </c>
      <c r="C15" s="19"/>
      <c r="D15" s="19"/>
      <c r="E15" s="19"/>
      <c r="F15" s="33">
        <v>10</v>
      </c>
      <c r="G15" s="17">
        <v>7</v>
      </c>
      <c r="H15" s="17">
        <v>0</v>
      </c>
      <c r="I15" s="33">
        <f t="shared" si="0"/>
        <v>47.61904761904761</v>
      </c>
      <c r="J15" s="33">
        <v>21.5</v>
      </c>
      <c r="K15" s="18">
        <v>7</v>
      </c>
      <c r="L15" s="18">
        <v>0</v>
      </c>
      <c r="M15" s="33">
        <f t="shared" si="1"/>
        <v>86</v>
      </c>
      <c r="N15" s="33">
        <v>6</v>
      </c>
      <c r="O15" s="18">
        <v>7</v>
      </c>
      <c r="P15" s="18">
        <v>0</v>
      </c>
      <c r="Q15" s="33">
        <f t="shared" si="2"/>
        <v>33.33333333333333</v>
      </c>
      <c r="R15" s="33">
        <v>0</v>
      </c>
      <c r="S15" s="17">
        <v>7</v>
      </c>
      <c r="T15" s="17">
        <v>0</v>
      </c>
      <c r="U15" s="34">
        <f t="shared" si="3"/>
        <v>0</v>
      </c>
      <c r="V15" s="35">
        <f>I15+M15+Q15</f>
        <v>166.95238095238096</v>
      </c>
    </row>
    <row r="16" spans="1:22" ht="15">
      <c r="A16" s="19">
        <v>13</v>
      </c>
      <c r="B16" s="17" t="s">
        <v>137</v>
      </c>
      <c r="C16" s="19"/>
      <c r="D16" s="19"/>
      <c r="E16" s="19"/>
      <c r="F16" s="33">
        <v>13</v>
      </c>
      <c r="G16" s="17">
        <v>7</v>
      </c>
      <c r="H16" s="17">
        <v>0</v>
      </c>
      <c r="I16" s="33">
        <f t="shared" si="0"/>
        <v>61.904761904761905</v>
      </c>
      <c r="J16" s="33">
        <v>3</v>
      </c>
      <c r="K16" s="18">
        <v>7</v>
      </c>
      <c r="L16" s="18">
        <v>0</v>
      </c>
      <c r="M16" s="34">
        <f t="shared" si="1"/>
        <v>12</v>
      </c>
      <c r="N16" s="33">
        <v>10.5</v>
      </c>
      <c r="O16" s="18">
        <v>7</v>
      </c>
      <c r="P16" s="18">
        <v>0</v>
      </c>
      <c r="Q16" s="33">
        <f t="shared" si="2"/>
        <v>58.333333333333336</v>
      </c>
      <c r="R16" s="33">
        <v>9</v>
      </c>
      <c r="S16" s="17">
        <v>7</v>
      </c>
      <c r="T16" s="17">
        <v>0</v>
      </c>
      <c r="U16" s="33">
        <f t="shared" si="3"/>
        <v>37.5</v>
      </c>
      <c r="V16" s="35">
        <f>I16+Q16+U16</f>
        <v>157.73809523809524</v>
      </c>
    </row>
    <row r="17" spans="1:22" ht="15">
      <c r="A17" s="19">
        <v>14</v>
      </c>
      <c r="B17" s="17" t="s">
        <v>109</v>
      </c>
      <c r="C17" s="19"/>
      <c r="D17" s="19"/>
      <c r="E17" s="19"/>
      <c r="F17" s="33">
        <v>14.5</v>
      </c>
      <c r="G17" s="17">
        <v>7</v>
      </c>
      <c r="H17" s="17">
        <v>0</v>
      </c>
      <c r="I17" s="33">
        <f t="shared" si="0"/>
        <v>69.04761904761905</v>
      </c>
      <c r="J17" s="33">
        <v>19</v>
      </c>
      <c r="K17" s="18">
        <v>7</v>
      </c>
      <c r="L17" s="18">
        <v>0</v>
      </c>
      <c r="M17" s="33">
        <f t="shared" si="1"/>
        <v>76</v>
      </c>
      <c r="N17" s="33">
        <v>2</v>
      </c>
      <c r="O17" s="18">
        <v>7</v>
      </c>
      <c r="P17" s="18">
        <v>0</v>
      </c>
      <c r="Q17" s="33">
        <f t="shared" si="2"/>
        <v>11.11111111111111</v>
      </c>
      <c r="R17" s="33">
        <v>0</v>
      </c>
      <c r="S17" s="17">
        <v>7</v>
      </c>
      <c r="T17" s="17">
        <v>0</v>
      </c>
      <c r="U17" s="34">
        <f t="shared" si="3"/>
        <v>0</v>
      </c>
      <c r="V17" s="35">
        <f aca="true" t="shared" si="4" ref="V17:V22">I17+M17+Q17</f>
        <v>156.15873015873015</v>
      </c>
    </row>
    <row r="18" spans="1:22" ht="15">
      <c r="A18" s="19">
        <v>15</v>
      </c>
      <c r="B18" s="17" t="s">
        <v>138</v>
      </c>
      <c r="C18" s="19"/>
      <c r="D18" s="19"/>
      <c r="E18" s="19"/>
      <c r="F18" s="33">
        <v>13.5</v>
      </c>
      <c r="G18" s="17">
        <v>7</v>
      </c>
      <c r="H18" s="17">
        <v>0</v>
      </c>
      <c r="I18" s="33">
        <f t="shared" si="0"/>
        <v>64.28571428571429</v>
      </c>
      <c r="J18" s="33">
        <v>11.5</v>
      </c>
      <c r="K18" s="18">
        <v>7</v>
      </c>
      <c r="L18" s="18">
        <v>0</v>
      </c>
      <c r="M18" s="33">
        <f t="shared" si="1"/>
        <v>46</v>
      </c>
      <c r="N18" s="33">
        <v>7</v>
      </c>
      <c r="O18" s="18">
        <v>7</v>
      </c>
      <c r="P18" s="18">
        <v>0</v>
      </c>
      <c r="Q18" s="33">
        <f t="shared" si="2"/>
        <v>38.88888888888889</v>
      </c>
      <c r="R18" s="33">
        <v>0</v>
      </c>
      <c r="S18" s="17">
        <v>7</v>
      </c>
      <c r="T18" s="17">
        <v>0</v>
      </c>
      <c r="U18" s="34">
        <f t="shared" si="3"/>
        <v>0</v>
      </c>
      <c r="V18" s="35">
        <f t="shared" si="4"/>
        <v>149.1746031746032</v>
      </c>
    </row>
    <row r="19" spans="1:22" ht="15">
      <c r="A19" s="19">
        <v>16</v>
      </c>
      <c r="B19" s="17" t="s">
        <v>139</v>
      </c>
      <c r="C19" s="19"/>
      <c r="D19" s="19"/>
      <c r="E19" s="19"/>
      <c r="F19" s="33">
        <v>18</v>
      </c>
      <c r="G19" s="17">
        <v>7</v>
      </c>
      <c r="H19" s="17">
        <v>0</v>
      </c>
      <c r="I19" s="33">
        <f t="shared" si="0"/>
        <v>85.71428571428571</v>
      </c>
      <c r="J19" s="33">
        <v>15.5</v>
      </c>
      <c r="K19" s="18">
        <v>7</v>
      </c>
      <c r="L19" s="18">
        <v>0</v>
      </c>
      <c r="M19" s="33">
        <f t="shared" si="1"/>
        <v>62</v>
      </c>
      <c r="N19" s="33">
        <v>0</v>
      </c>
      <c r="O19" s="18">
        <v>7</v>
      </c>
      <c r="P19" s="18">
        <v>0</v>
      </c>
      <c r="Q19" s="33">
        <f t="shared" si="2"/>
        <v>0</v>
      </c>
      <c r="R19" s="33">
        <v>0</v>
      </c>
      <c r="S19" s="17">
        <v>7</v>
      </c>
      <c r="T19" s="17">
        <v>0</v>
      </c>
      <c r="U19" s="34">
        <f t="shared" si="3"/>
        <v>0</v>
      </c>
      <c r="V19" s="35">
        <f t="shared" si="4"/>
        <v>147.71428571428572</v>
      </c>
    </row>
    <row r="20" spans="1:22" ht="15">
      <c r="A20" s="19">
        <v>17</v>
      </c>
      <c r="B20" s="17" t="s">
        <v>105</v>
      </c>
      <c r="C20" s="19"/>
      <c r="D20" s="19"/>
      <c r="E20" s="19"/>
      <c r="F20" s="33">
        <v>15</v>
      </c>
      <c r="G20" s="17">
        <v>7</v>
      </c>
      <c r="H20" s="17">
        <v>0</v>
      </c>
      <c r="I20" s="33">
        <f t="shared" si="0"/>
        <v>71.42857142857143</v>
      </c>
      <c r="J20" s="33">
        <v>14.5</v>
      </c>
      <c r="K20" s="18">
        <v>7</v>
      </c>
      <c r="L20" s="18">
        <v>0</v>
      </c>
      <c r="M20" s="33">
        <f t="shared" si="1"/>
        <v>57.99999999999999</v>
      </c>
      <c r="N20" s="33">
        <v>3</v>
      </c>
      <c r="O20" s="18">
        <v>7</v>
      </c>
      <c r="P20" s="18">
        <v>0</v>
      </c>
      <c r="Q20" s="33">
        <f t="shared" si="2"/>
        <v>16.666666666666664</v>
      </c>
      <c r="R20" s="33">
        <v>0</v>
      </c>
      <c r="S20" s="17">
        <v>7</v>
      </c>
      <c r="T20" s="17">
        <v>0</v>
      </c>
      <c r="U20" s="34">
        <f t="shared" si="3"/>
        <v>0</v>
      </c>
      <c r="V20" s="35">
        <f t="shared" si="4"/>
        <v>146.09523809523807</v>
      </c>
    </row>
    <row r="21" spans="1:22" ht="15">
      <c r="A21" s="19">
        <v>18</v>
      </c>
      <c r="B21" s="17" t="s">
        <v>140</v>
      </c>
      <c r="C21" s="19"/>
      <c r="D21" s="19"/>
      <c r="E21" s="19"/>
      <c r="F21" s="33">
        <v>19</v>
      </c>
      <c r="G21" s="17">
        <v>7</v>
      </c>
      <c r="H21" s="17">
        <v>0</v>
      </c>
      <c r="I21" s="33">
        <f t="shared" si="0"/>
        <v>90.47619047619048</v>
      </c>
      <c r="J21" s="33">
        <v>5</v>
      </c>
      <c r="K21" s="18">
        <v>7</v>
      </c>
      <c r="L21" s="18">
        <v>0</v>
      </c>
      <c r="M21" s="33">
        <f t="shared" si="1"/>
        <v>20</v>
      </c>
      <c r="N21" s="33">
        <v>3</v>
      </c>
      <c r="O21" s="18">
        <v>7</v>
      </c>
      <c r="P21" s="18">
        <v>0</v>
      </c>
      <c r="Q21" s="33">
        <f t="shared" si="2"/>
        <v>16.666666666666664</v>
      </c>
      <c r="R21" s="33">
        <v>0</v>
      </c>
      <c r="S21" s="17">
        <v>7</v>
      </c>
      <c r="T21" s="17">
        <v>0</v>
      </c>
      <c r="U21" s="34">
        <f t="shared" si="3"/>
        <v>0</v>
      </c>
      <c r="V21" s="35">
        <f t="shared" si="4"/>
        <v>127.14285714285714</v>
      </c>
    </row>
    <row r="22" spans="1:22" ht="15">
      <c r="A22" s="19">
        <v>19</v>
      </c>
      <c r="B22" s="17" t="s">
        <v>141</v>
      </c>
      <c r="C22" s="19"/>
      <c r="D22" s="19"/>
      <c r="E22" s="19"/>
      <c r="F22" s="33">
        <v>0</v>
      </c>
      <c r="G22" s="17">
        <v>7</v>
      </c>
      <c r="H22" s="17">
        <v>0</v>
      </c>
      <c r="I22" s="33">
        <f t="shared" si="0"/>
        <v>0</v>
      </c>
      <c r="J22" s="33">
        <v>25</v>
      </c>
      <c r="K22" s="18">
        <v>5</v>
      </c>
      <c r="L22" s="18">
        <v>30</v>
      </c>
      <c r="M22" s="33">
        <f t="shared" si="1"/>
        <v>121.42857142857143</v>
      </c>
      <c r="N22" s="33">
        <v>0</v>
      </c>
      <c r="O22" s="18">
        <v>7</v>
      </c>
      <c r="P22" s="18">
        <v>0</v>
      </c>
      <c r="Q22" s="33">
        <f t="shared" si="2"/>
        <v>0</v>
      </c>
      <c r="R22" s="33">
        <v>0</v>
      </c>
      <c r="S22" s="17">
        <v>7</v>
      </c>
      <c r="T22" s="17">
        <v>0</v>
      </c>
      <c r="U22" s="34">
        <f t="shared" si="3"/>
        <v>0</v>
      </c>
      <c r="V22" s="35">
        <f t="shared" si="4"/>
        <v>121.42857142857143</v>
      </c>
    </row>
    <row r="23" spans="1:22" ht="15">
      <c r="A23" s="37"/>
      <c r="B23" s="38"/>
      <c r="C23" s="37"/>
      <c r="D23" s="37"/>
      <c r="E23" s="37"/>
      <c r="F23" s="38"/>
      <c r="G23" s="38"/>
      <c r="H23" s="38"/>
      <c r="I23" s="39"/>
      <c r="J23" s="38"/>
      <c r="K23" s="38"/>
      <c r="L23" s="38"/>
      <c r="M23" s="39"/>
      <c r="N23" s="38"/>
      <c r="O23" s="38"/>
      <c r="P23" s="38"/>
      <c r="Q23" s="39"/>
      <c r="R23" s="38"/>
      <c r="S23" s="38"/>
      <c r="T23" s="38"/>
      <c r="U23" s="39"/>
      <c r="V23" s="38"/>
    </row>
    <row r="24" spans="1:22" ht="15">
      <c r="A24" s="37"/>
      <c r="B24" s="38"/>
      <c r="C24" s="37"/>
      <c r="D24" s="37"/>
      <c r="E24" s="37"/>
      <c r="F24" s="38"/>
      <c r="G24" s="38"/>
      <c r="H24" s="38"/>
      <c r="I24" s="39"/>
      <c r="J24" s="38"/>
      <c r="K24" s="38"/>
      <c r="L24" s="38"/>
      <c r="M24" s="39"/>
      <c r="N24" s="38"/>
      <c r="O24" s="38"/>
      <c r="P24" s="38"/>
      <c r="Q24" s="39"/>
      <c r="R24" s="38"/>
      <c r="S24" s="38"/>
      <c r="T24" s="38"/>
      <c r="U24" s="39"/>
      <c r="V24" s="38"/>
    </row>
    <row r="25" spans="1:255" ht="15">
      <c r="A25" s="38"/>
      <c r="B25" s="38"/>
      <c r="C25" s="38"/>
      <c r="D25" s="38"/>
      <c r="E25" s="37"/>
      <c r="F25" s="66" t="s">
        <v>123</v>
      </c>
      <c r="G25" s="66"/>
      <c r="H25" s="66"/>
      <c r="I25" s="66"/>
      <c r="J25" s="66" t="s">
        <v>124</v>
      </c>
      <c r="K25" s="66"/>
      <c r="L25" s="66"/>
      <c r="M25" s="66"/>
      <c r="N25" s="66" t="s">
        <v>125</v>
      </c>
      <c r="O25" s="66"/>
      <c r="P25" s="66"/>
      <c r="Q25" s="66"/>
      <c r="R25" s="66" t="s">
        <v>126</v>
      </c>
      <c r="S25" s="66"/>
      <c r="T25" s="66"/>
      <c r="U25" s="66"/>
      <c r="V25" s="64" t="s">
        <v>127</v>
      </c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2" ht="15">
      <c r="A26" s="64" t="s">
        <v>0</v>
      </c>
      <c r="B26" s="64" t="s">
        <v>1</v>
      </c>
      <c r="C26" s="64" t="s">
        <v>67</v>
      </c>
      <c r="D26" s="64" t="s">
        <v>128</v>
      </c>
      <c r="E26" s="64" t="s">
        <v>129</v>
      </c>
      <c r="F26" s="32">
        <v>21</v>
      </c>
      <c r="G26" s="32">
        <v>7</v>
      </c>
      <c r="H26" s="32">
        <v>0</v>
      </c>
      <c r="I26" s="32">
        <v>100</v>
      </c>
      <c r="J26" s="32">
        <v>25</v>
      </c>
      <c r="K26" s="32">
        <v>7</v>
      </c>
      <c r="L26" s="32">
        <v>0</v>
      </c>
      <c r="M26" s="32">
        <v>100</v>
      </c>
      <c r="N26" s="32">
        <v>18</v>
      </c>
      <c r="O26" s="32">
        <v>7</v>
      </c>
      <c r="P26" s="32">
        <v>0</v>
      </c>
      <c r="Q26" s="32">
        <v>100</v>
      </c>
      <c r="R26" s="32">
        <v>36</v>
      </c>
      <c r="S26" s="32">
        <v>7</v>
      </c>
      <c r="T26" s="32">
        <v>0</v>
      </c>
      <c r="U26" s="32">
        <v>150</v>
      </c>
      <c r="V26" s="67"/>
    </row>
    <row r="27" spans="1:22" ht="15">
      <c r="A27" s="65"/>
      <c r="B27" s="65"/>
      <c r="C27" s="65"/>
      <c r="D27" s="65"/>
      <c r="E27" s="65"/>
      <c r="F27" s="32" t="s">
        <v>130</v>
      </c>
      <c r="G27" s="68" t="s">
        <v>131</v>
      </c>
      <c r="H27" s="69"/>
      <c r="I27" s="32" t="s">
        <v>132</v>
      </c>
      <c r="J27" s="32" t="s">
        <v>130</v>
      </c>
      <c r="K27" s="68" t="s">
        <v>131</v>
      </c>
      <c r="L27" s="69"/>
      <c r="M27" s="32" t="s">
        <v>132</v>
      </c>
      <c r="N27" s="32" t="s">
        <v>130</v>
      </c>
      <c r="O27" s="68" t="s">
        <v>131</v>
      </c>
      <c r="P27" s="69"/>
      <c r="Q27" s="32" t="s">
        <v>132</v>
      </c>
      <c r="R27" s="32" t="s">
        <v>130</v>
      </c>
      <c r="S27" s="68" t="s">
        <v>131</v>
      </c>
      <c r="T27" s="69"/>
      <c r="U27" s="32" t="s">
        <v>132</v>
      </c>
      <c r="V27" s="65"/>
    </row>
    <row r="28" spans="1:22" ht="15">
      <c r="A28" s="40">
        <v>1</v>
      </c>
      <c r="B28" s="17" t="s">
        <v>115</v>
      </c>
      <c r="C28" s="19"/>
      <c r="D28" s="19" t="s">
        <v>77</v>
      </c>
      <c r="E28" s="19" t="s">
        <v>142</v>
      </c>
      <c r="F28" s="33">
        <v>18.5</v>
      </c>
      <c r="G28" s="17">
        <v>7</v>
      </c>
      <c r="H28" s="17">
        <v>0</v>
      </c>
      <c r="I28" s="33">
        <f>F28/$F$2*$I$2+($G$2*60+$H$2-G28*60-H28)/($G$2*60+$H$2)*$I$2</f>
        <v>88.09523809523809</v>
      </c>
      <c r="J28" s="33">
        <v>20</v>
      </c>
      <c r="K28" s="17">
        <v>7</v>
      </c>
      <c r="L28" s="17">
        <v>0</v>
      </c>
      <c r="M28" s="33">
        <f>J28/$J$2*$M$2+($K$2*60+$L$2-K28*60-L28)/($K$2*60+$L$2)*$M$2</f>
        <v>80</v>
      </c>
      <c r="N28" s="33">
        <v>8.5</v>
      </c>
      <c r="O28" s="17">
        <v>7</v>
      </c>
      <c r="P28" s="17">
        <v>0</v>
      </c>
      <c r="Q28" s="33">
        <f>N28/$N$2*$Q$2+($O$2*60+$P$2-O28*60-P28)/($O$2*60+$P$2)*$Q$2</f>
        <v>47.22222222222222</v>
      </c>
      <c r="R28" s="33">
        <v>0</v>
      </c>
      <c r="S28" s="17">
        <v>7</v>
      </c>
      <c r="T28" s="17">
        <v>0</v>
      </c>
      <c r="U28" s="34">
        <f>R28/$R$2*$U$2+($S$2*60+$T$2-S28*60-T28)/($S$2*60+$T$2)*$U$2</f>
        <v>0</v>
      </c>
      <c r="V28" s="35">
        <f>I28+M28+Q28</f>
        <v>215.3174603174603</v>
      </c>
    </row>
    <row r="29" spans="1:22" ht="15">
      <c r="A29" s="40">
        <v>2</v>
      </c>
      <c r="B29" s="17" t="s">
        <v>114</v>
      </c>
      <c r="C29" s="19"/>
      <c r="D29" s="19" t="s">
        <v>72</v>
      </c>
      <c r="E29" s="19" t="s">
        <v>143</v>
      </c>
      <c r="F29" s="33">
        <v>15</v>
      </c>
      <c r="G29" s="17">
        <v>7</v>
      </c>
      <c r="H29" s="17">
        <v>0</v>
      </c>
      <c r="I29" s="33">
        <f>F29/$F$2*$I$2+($G$2*60+$H$2-G29*60-H29)/($G$2*60+$H$2)*$I$2</f>
        <v>71.42857142857143</v>
      </c>
      <c r="J29" s="33">
        <v>13</v>
      </c>
      <c r="K29" s="17">
        <v>7</v>
      </c>
      <c r="L29" s="17">
        <v>0</v>
      </c>
      <c r="M29" s="33">
        <f>J29/$J$2*$M$2+($K$2*60+$L$2-K29*60-L29)/($K$2*60+$L$2)*$M$2</f>
        <v>52</v>
      </c>
      <c r="N29" s="33">
        <v>12</v>
      </c>
      <c r="O29" s="17">
        <v>7</v>
      </c>
      <c r="P29" s="17">
        <v>0</v>
      </c>
      <c r="Q29" s="33">
        <f>N29/$N$2*$Q$2+($O$2*60+$P$2-O29*60-P29)/($O$2*60+$P$2)*$Q$2</f>
        <v>66.66666666666666</v>
      </c>
      <c r="R29" s="33">
        <v>0</v>
      </c>
      <c r="S29" s="17">
        <v>7</v>
      </c>
      <c r="T29" s="17">
        <v>0</v>
      </c>
      <c r="U29" s="34">
        <f>R29/$R$2*$U$2+($S$2*60+$T$2-S29*60-T29)/($S$2*60+$T$2)*$U$2</f>
        <v>0</v>
      </c>
      <c r="V29" s="35">
        <f>I29+M29+Q29</f>
        <v>190.09523809523807</v>
      </c>
    </row>
    <row r="30" spans="1:22" ht="15">
      <c r="A30" s="40">
        <v>3</v>
      </c>
      <c r="B30" s="17" t="s">
        <v>144</v>
      </c>
      <c r="C30" s="19">
        <v>59</v>
      </c>
      <c r="D30" s="19" t="s">
        <v>77</v>
      </c>
      <c r="E30" s="19" t="s">
        <v>142</v>
      </c>
      <c r="F30" s="33">
        <v>14.5</v>
      </c>
      <c r="G30" s="17">
        <v>7</v>
      </c>
      <c r="H30" s="17">
        <v>0</v>
      </c>
      <c r="I30" s="33">
        <f>F30/$F$2*$I$2+($G$2*60+$H$2-G30*60-H30)/($G$2*60+$H$2)*$I$2</f>
        <v>69.04761904761905</v>
      </c>
      <c r="J30" s="33">
        <v>17</v>
      </c>
      <c r="K30" s="17">
        <v>7</v>
      </c>
      <c r="L30" s="17">
        <v>0</v>
      </c>
      <c r="M30" s="33">
        <f>J30/$J$2*$M$2+($K$2*60+$L$2-K30*60-L30)/($K$2*60+$L$2)*$M$2</f>
        <v>68</v>
      </c>
      <c r="N30" s="33">
        <v>9.5</v>
      </c>
      <c r="O30" s="17">
        <v>7</v>
      </c>
      <c r="P30" s="17">
        <v>0</v>
      </c>
      <c r="Q30" s="33">
        <f>N30/$N$2*$Q$2+($O$2*60+$P$2-O30*60-P30)/($O$2*60+$P$2)*$Q$2</f>
        <v>52.77777777777778</v>
      </c>
      <c r="R30" s="33">
        <v>0</v>
      </c>
      <c r="S30" s="17">
        <v>7</v>
      </c>
      <c r="T30" s="17">
        <v>0</v>
      </c>
      <c r="U30" s="34">
        <f>R30/$R$2*$U$2+($S$2*60+$T$2-S30*60-T30)/($S$2*60+$T$2)*$U$2</f>
        <v>0</v>
      </c>
      <c r="V30" s="35">
        <f>I30+M30+Q30</f>
        <v>189.8253968253968</v>
      </c>
    </row>
    <row r="31" spans="1:22" ht="15">
      <c r="A31" s="40">
        <v>4</v>
      </c>
      <c r="B31" s="17" t="s">
        <v>145</v>
      </c>
      <c r="C31" s="19">
        <v>82</v>
      </c>
      <c r="D31" s="19" t="s">
        <v>77</v>
      </c>
      <c r="E31" s="19" t="s">
        <v>146</v>
      </c>
      <c r="F31" s="33">
        <v>14.5</v>
      </c>
      <c r="G31" s="17">
        <v>7</v>
      </c>
      <c r="H31" s="17">
        <v>0</v>
      </c>
      <c r="I31" s="33">
        <f>F31/$F$2*$I$2+($G$2*60+$H$2-G31*60-H31)/($G$2*60+$H$2)*$I$2</f>
        <v>69.04761904761905</v>
      </c>
      <c r="J31" s="33">
        <v>17</v>
      </c>
      <c r="K31" s="17">
        <v>7</v>
      </c>
      <c r="L31" s="17">
        <v>0</v>
      </c>
      <c r="M31" s="33">
        <f>J31/$J$2*$M$2+($K$2*60+$L$2-K31*60-L31)/($K$2*60+$L$2)*$M$2</f>
        <v>68</v>
      </c>
      <c r="N31" s="33">
        <v>7.5</v>
      </c>
      <c r="O31" s="17">
        <v>7</v>
      </c>
      <c r="P31" s="17">
        <v>0</v>
      </c>
      <c r="Q31" s="33">
        <f>N31/$N$2*$Q$2+($O$2*60+$P$2-O31*60-P31)/($O$2*60+$P$2)*$Q$2</f>
        <v>41.66666666666667</v>
      </c>
      <c r="R31" s="33">
        <v>9.5</v>
      </c>
      <c r="S31" s="17">
        <v>7</v>
      </c>
      <c r="T31" s="17">
        <v>0</v>
      </c>
      <c r="U31" s="34">
        <f>R31/$R$2*$U$2+($S$2*60+$T$2-S31*60-T31)/($S$2*60+$T$2)*$U$2</f>
        <v>39.583333333333336</v>
      </c>
      <c r="V31" s="35">
        <f>I31+M31+Q31</f>
        <v>178.71428571428572</v>
      </c>
    </row>
  </sheetData>
  <sheetProtection/>
  <mergeCells count="28">
    <mergeCell ref="A2:A3"/>
    <mergeCell ref="B2:B3"/>
    <mergeCell ref="C2:C3"/>
    <mergeCell ref="D2:D3"/>
    <mergeCell ref="E2:E3"/>
    <mergeCell ref="F1:I1"/>
    <mergeCell ref="J1:M1"/>
    <mergeCell ref="N1:Q1"/>
    <mergeCell ref="R1:U1"/>
    <mergeCell ref="V1:V3"/>
    <mergeCell ref="G3:H3"/>
    <mergeCell ref="K3:L3"/>
    <mergeCell ref="O3:P3"/>
    <mergeCell ref="S3:T3"/>
    <mergeCell ref="J25:M25"/>
    <mergeCell ref="N25:Q25"/>
    <mergeCell ref="R25:U25"/>
    <mergeCell ref="V25:V27"/>
    <mergeCell ref="G27:H27"/>
    <mergeCell ref="K27:L27"/>
    <mergeCell ref="O27:P27"/>
    <mergeCell ref="S27:T27"/>
    <mergeCell ref="A26:A27"/>
    <mergeCell ref="B26:B27"/>
    <mergeCell ref="C26:C27"/>
    <mergeCell ref="D26:D27"/>
    <mergeCell ref="E26:E27"/>
    <mergeCell ref="F25:I25"/>
  </mergeCells>
  <printOptions/>
  <pageMargins left="0.7" right="0.7" top="0.75" bottom="0.75" header="0.3" footer="0.3"/>
  <pageSetup horizontalDpi="600" verticalDpi="600" orientation="landscape" paperSize="9" r:id="rId1"/>
  <headerFooter>
    <oddHeader>&amp;LРождественские Столбы - 2014&amp;C&amp;"-,полужирный"Индивидуальное лазание&amp;RГПЗ "Столбы" 4-7 января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7109375" style="46" bestFit="1" customWidth="1"/>
    <col min="2" max="2" width="26.7109375" style="53" customWidth="1"/>
    <col min="3" max="3" width="6.57421875" style="46" customWidth="1"/>
    <col min="4" max="4" width="6.7109375" style="46" customWidth="1"/>
    <col min="5" max="5" width="16.57421875" style="46" customWidth="1"/>
    <col min="6" max="6" width="9.00390625" style="46" customWidth="1"/>
    <col min="7" max="9" width="5.57421875" style="45" customWidth="1"/>
    <col min="10" max="16384" width="9.140625" style="46" customWidth="1"/>
  </cols>
  <sheetData>
    <row r="1" spans="1:9" s="43" customFormat="1" ht="15">
      <c r="A1" s="41" t="s">
        <v>0</v>
      </c>
      <c r="B1" s="41" t="s">
        <v>1</v>
      </c>
      <c r="C1" s="41" t="s">
        <v>67</v>
      </c>
      <c r="D1" s="41" t="s">
        <v>128</v>
      </c>
      <c r="E1" s="41" t="s">
        <v>129</v>
      </c>
      <c r="F1" s="41" t="s">
        <v>131</v>
      </c>
      <c r="G1" s="42"/>
      <c r="H1" s="42"/>
      <c r="I1" s="42"/>
    </row>
    <row r="2" spans="1:6" ht="15">
      <c r="A2" s="28">
        <v>1</v>
      </c>
      <c r="B2" s="27" t="s">
        <v>147</v>
      </c>
      <c r="C2" s="28">
        <v>1985</v>
      </c>
      <c r="D2" s="28">
        <v>1</v>
      </c>
      <c r="E2" s="28" t="s">
        <v>91</v>
      </c>
      <c r="F2" s="44" t="s">
        <v>148</v>
      </c>
    </row>
    <row r="3" spans="1:6" ht="15">
      <c r="A3" s="28">
        <v>2</v>
      </c>
      <c r="B3" s="27" t="s">
        <v>149</v>
      </c>
      <c r="C3" s="28">
        <v>1985</v>
      </c>
      <c r="D3" s="28">
        <v>1</v>
      </c>
      <c r="E3" s="28" t="s">
        <v>150</v>
      </c>
      <c r="F3" s="44" t="s">
        <v>151</v>
      </c>
    </row>
    <row r="4" spans="1:6" ht="15">
      <c r="A4" s="28">
        <v>3</v>
      </c>
      <c r="B4" s="27" t="s">
        <v>152</v>
      </c>
      <c r="C4" s="28">
        <v>1983</v>
      </c>
      <c r="D4" s="28">
        <v>2</v>
      </c>
      <c r="E4" s="28" t="s">
        <v>81</v>
      </c>
      <c r="F4" s="44" t="s">
        <v>153</v>
      </c>
    </row>
    <row r="5" spans="1:6" ht="15">
      <c r="A5" s="28">
        <v>4</v>
      </c>
      <c r="B5" s="27" t="s">
        <v>154</v>
      </c>
      <c r="C5" s="28">
        <v>1987</v>
      </c>
      <c r="D5" s="28">
        <v>3</v>
      </c>
      <c r="E5" s="28" t="s">
        <v>155</v>
      </c>
      <c r="F5" s="44" t="s">
        <v>156</v>
      </c>
    </row>
    <row r="6" spans="1:6" ht="15">
      <c r="A6" s="28">
        <v>5</v>
      </c>
      <c r="B6" s="27" t="s">
        <v>134</v>
      </c>
      <c r="C6" s="28">
        <v>1990</v>
      </c>
      <c r="D6" s="28" t="s">
        <v>72</v>
      </c>
      <c r="E6" s="28" t="s">
        <v>157</v>
      </c>
      <c r="F6" s="44" t="s">
        <v>158</v>
      </c>
    </row>
    <row r="7" spans="1:6" ht="15">
      <c r="A7" s="28">
        <v>6</v>
      </c>
      <c r="B7" s="27" t="s">
        <v>137</v>
      </c>
      <c r="C7" s="28">
        <v>1991</v>
      </c>
      <c r="D7" s="28">
        <v>3</v>
      </c>
      <c r="E7" s="28" t="s">
        <v>91</v>
      </c>
      <c r="F7" s="44" t="s">
        <v>159</v>
      </c>
    </row>
    <row r="8" spans="1:6" ht="15">
      <c r="A8" s="28">
        <v>7</v>
      </c>
      <c r="B8" s="27" t="s">
        <v>160</v>
      </c>
      <c r="C8" s="28">
        <v>1986</v>
      </c>
      <c r="D8" s="28">
        <v>2</v>
      </c>
      <c r="E8" s="28" t="s">
        <v>91</v>
      </c>
      <c r="F8" s="44" t="s">
        <v>161</v>
      </c>
    </row>
    <row r="9" spans="1:6" ht="15">
      <c r="A9" s="28">
        <v>8</v>
      </c>
      <c r="B9" s="27" t="s">
        <v>71</v>
      </c>
      <c r="C9" s="28">
        <v>1984</v>
      </c>
      <c r="D9" s="28" t="s">
        <v>72</v>
      </c>
      <c r="E9" s="28" t="s">
        <v>162</v>
      </c>
      <c r="F9" s="44" t="s">
        <v>163</v>
      </c>
    </row>
    <row r="10" spans="1:6" ht="15">
      <c r="A10" s="28">
        <v>9</v>
      </c>
      <c r="B10" s="27" t="s">
        <v>164</v>
      </c>
      <c r="C10" s="28">
        <v>1974</v>
      </c>
      <c r="D10" s="28">
        <v>3</v>
      </c>
      <c r="E10" s="28" t="s">
        <v>146</v>
      </c>
      <c r="F10" s="44" t="s">
        <v>165</v>
      </c>
    </row>
    <row r="11" spans="1:6" ht="15">
      <c r="A11" s="28">
        <v>10</v>
      </c>
      <c r="B11" s="27" t="s">
        <v>166</v>
      </c>
      <c r="C11" s="28">
        <v>1986</v>
      </c>
      <c r="D11" s="28" t="s">
        <v>77</v>
      </c>
      <c r="E11" s="28" t="s">
        <v>73</v>
      </c>
      <c r="F11" s="44" t="s">
        <v>167</v>
      </c>
    </row>
    <row r="12" spans="1:6" ht="15">
      <c r="A12" s="28">
        <v>11</v>
      </c>
      <c r="B12" s="27" t="s">
        <v>90</v>
      </c>
      <c r="C12" s="28">
        <v>1988</v>
      </c>
      <c r="D12" s="28">
        <v>2</v>
      </c>
      <c r="E12" s="28" t="s">
        <v>91</v>
      </c>
      <c r="F12" s="44" t="s">
        <v>168</v>
      </c>
    </row>
    <row r="13" spans="1:6" ht="15">
      <c r="A13" s="28">
        <v>12</v>
      </c>
      <c r="B13" s="27" t="s">
        <v>88</v>
      </c>
      <c r="C13" s="28">
        <v>1986</v>
      </c>
      <c r="D13" s="28" t="s">
        <v>77</v>
      </c>
      <c r="E13" s="28" t="s">
        <v>81</v>
      </c>
      <c r="F13" s="44" t="s">
        <v>169</v>
      </c>
    </row>
    <row r="14" spans="1:6" ht="15">
      <c r="A14" s="28">
        <v>13</v>
      </c>
      <c r="B14" s="27" t="s">
        <v>140</v>
      </c>
      <c r="C14" s="28">
        <v>1985</v>
      </c>
      <c r="D14" s="28">
        <v>3</v>
      </c>
      <c r="E14" s="28" t="s">
        <v>73</v>
      </c>
      <c r="F14" s="44" t="s">
        <v>170</v>
      </c>
    </row>
    <row r="15" spans="1:6" ht="15">
      <c r="A15" s="28">
        <v>14</v>
      </c>
      <c r="B15" s="27" t="s">
        <v>83</v>
      </c>
      <c r="C15" s="28">
        <v>1979</v>
      </c>
      <c r="D15" s="28" t="s">
        <v>72</v>
      </c>
      <c r="E15" s="28" t="s">
        <v>81</v>
      </c>
      <c r="F15" s="44" t="s">
        <v>171</v>
      </c>
    </row>
    <row r="16" spans="1:6" ht="15">
      <c r="A16" s="28">
        <v>15</v>
      </c>
      <c r="B16" s="27" t="s">
        <v>84</v>
      </c>
      <c r="C16" s="28">
        <v>1978</v>
      </c>
      <c r="D16" s="28">
        <v>3</v>
      </c>
      <c r="E16" s="28" t="s">
        <v>81</v>
      </c>
      <c r="F16" s="44" t="s">
        <v>172</v>
      </c>
    </row>
    <row r="17" spans="1:6" ht="15">
      <c r="A17" s="28">
        <v>16</v>
      </c>
      <c r="B17" s="27" t="s">
        <v>173</v>
      </c>
      <c r="C17" s="28">
        <v>1991</v>
      </c>
      <c r="D17" s="28">
        <v>3</v>
      </c>
      <c r="E17" s="28" t="s">
        <v>91</v>
      </c>
      <c r="F17" s="44" t="s">
        <v>174</v>
      </c>
    </row>
    <row r="18" spans="1:6" ht="15">
      <c r="A18" s="28">
        <v>17</v>
      </c>
      <c r="B18" s="27" t="s">
        <v>89</v>
      </c>
      <c r="C18" s="28">
        <v>1983</v>
      </c>
      <c r="D18" s="28">
        <v>3</v>
      </c>
      <c r="E18" s="28" t="s">
        <v>81</v>
      </c>
      <c r="F18" s="44" t="s">
        <v>175</v>
      </c>
    </row>
    <row r="19" spans="1:6" ht="15">
      <c r="A19" s="28">
        <v>18</v>
      </c>
      <c r="B19" s="27" t="s">
        <v>104</v>
      </c>
      <c r="C19" s="28">
        <v>1984</v>
      </c>
      <c r="D19" s="28">
        <v>2</v>
      </c>
      <c r="E19" s="28" t="s">
        <v>73</v>
      </c>
      <c r="F19" s="44" t="s">
        <v>176</v>
      </c>
    </row>
    <row r="20" spans="1:6" ht="15">
      <c r="A20" s="28">
        <v>19</v>
      </c>
      <c r="B20" s="27" t="s">
        <v>177</v>
      </c>
      <c r="C20" s="28">
        <v>1987</v>
      </c>
      <c r="D20" s="28">
        <v>3</v>
      </c>
      <c r="E20" s="28" t="s">
        <v>178</v>
      </c>
      <c r="F20" s="47" t="s">
        <v>179</v>
      </c>
    </row>
    <row r="21" spans="1:6" ht="15">
      <c r="A21" s="28">
        <v>20</v>
      </c>
      <c r="B21" s="27" t="s">
        <v>180</v>
      </c>
      <c r="C21" s="28">
        <v>1989</v>
      </c>
      <c r="D21" s="28">
        <v>3</v>
      </c>
      <c r="E21" s="28" t="s">
        <v>73</v>
      </c>
      <c r="F21" s="47" t="s">
        <v>181</v>
      </c>
    </row>
    <row r="22" spans="1:6" ht="15">
      <c r="A22" s="28">
        <v>20</v>
      </c>
      <c r="B22" s="27" t="s">
        <v>105</v>
      </c>
      <c r="C22" s="28">
        <v>1985</v>
      </c>
      <c r="D22" s="28">
        <v>3</v>
      </c>
      <c r="E22" s="28" t="s">
        <v>73</v>
      </c>
      <c r="F22" s="47" t="s">
        <v>181</v>
      </c>
    </row>
    <row r="23" spans="1:6" ht="15">
      <c r="A23" s="28">
        <v>22</v>
      </c>
      <c r="B23" s="27" t="s">
        <v>182</v>
      </c>
      <c r="C23" s="28">
        <v>1966</v>
      </c>
      <c r="D23" s="28" t="s">
        <v>77</v>
      </c>
      <c r="E23" s="28" t="s">
        <v>183</v>
      </c>
      <c r="F23" s="47" t="s">
        <v>184</v>
      </c>
    </row>
    <row r="24" spans="1:6" ht="15">
      <c r="A24" s="28">
        <v>23</v>
      </c>
      <c r="B24" s="27" t="s">
        <v>185</v>
      </c>
      <c r="C24" s="28">
        <v>1972</v>
      </c>
      <c r="D24" s="28" t="s">
        <v>77</v>
      </c>
      <c r="E24" s="28" t="s">
        <v>186</v>
      </c>
      <c r="F24" s="48">
        <v>0.16444444444444445</v>
      </c>
    </row>
    <row r="25" spans="1:6" ht="15">
      <c r="A25" s="28">
        <v>24</v>
      </c>
      <c r="B25" s="27" t="s">
        <v>187</v>
      </c>
      <c r="C25" s="28">
        <v>1986</v>
      </c>
      <c r="D25" s="28">
        <v>3</v>
      </c>
      <c r="E25" s="28" t="s">
        <v>73</v>
      </c>
      <c r="F25" s="48">
        <v>0.16909722222222223</v>
      </c>
    </row>
    <row r="26" spans="1:6" ht="15">
      <c r="A26" s="28">
        <v>25</v>
      </c>
      <c r="B26" s="27" t="s">
        <v>188</v>
      </c>
      <c r="C26" s="28">
        <v>1987</v>
      </c>
      <c r="D26" s="28">
        <v>3</v>
      </c>
      <c r="E26" s="28" t="s">
        <v>73</v>
      </c>
      <c r="F26" s="48">
        <v>0.16980324074074074</v>
      </c>
    </row>
    <row r="27" spans="1:6" ht="15">
      <c r="A27" s="28"/>
      <c r="B27" s="27" t="s">
        <v>189</v>
      </c>
      <c r="C27" s="28">
        <v>1964</v>
      </c>
      <c r="D27" s="28">
        <v>3</v>
      </c>
      <c r="E27" s="28" t="s">
        <v>73</v>
      </c>
      <c r="F27" s="28" t="s">
        <v>190</v>
      </c>
    </row>
    <row r="28" spans="1:6" ht="15" hidden="1">
      <c r="A28" s="28">
        <v>26</v>
      </c>
      <c r="B28" s="27"/>
      <c r="C28" s="28"/>
      <c r="D28" s="28"/>
      <c r="E28" s="28"/>
      <c r="F28" s="28"/>
    </row>
    <row r="29" spans="1:6" ht="15" hidden="1">
      <c r="A29" s="28">
        <v>27</v>
      </c>
      <c r="B29" s="27"/>
      <c r="C29" s="28"/>
      <c r="D29" s="28"/>
      <c r="E29" s="28"/>
      <c r="F29" s="28"/>
    </row>
    <row r="30" spans="1:6" ht="15" hidden="1">
      <c r="A30" s="28">
        <v>28</v>
      </c>
      <c r="B30" s="27"/>
      <c r="C30" s="28"/>
      <c r="D30" s="28"/>
      <c r="E30" s="28"/>
      <c r="F30" s="28"/>
    </row>
    <row r="31" spans="1:6" ht="15" hidden="1">
      <c r="A31" s="28">
        <v>29</v>
      </c>
      <c r="B31" s="27"/>
      <c r="C31" s="28"/>
      <c r="D31" s="28"/>
      <c r="E31" s="28"/>
      <c r="F31" s="28"/>
    </row>
    <row r="32" spans="1:6" ht="15" hidden="1">
      <c r="A32" s="28">
        <v>30</v>
      </c>
      <c r="B32" s="27"/>
      <c r="C32" s="28"/>
      <c r="D32" s="28"/>
      <c r="E32" s="28"/>
      <c r="F32" s="28"/>
    </row>
    <row r="33" spans="1:6" ht="15" hidden="1">
      <c r="A33" s="28">
        <v>31</v>
      </c>
      <c r="B33" s="27"/>
      <c r="C33" s="28"/>
      <c r="D33" s="28"/>
      <c r="E33" s="28"/>
      <c r="F33" s="28"/>
    </row>
    <row r="34" spans="1:6" ht="15" hidden="1">
      <c r="A34" s="28">
        <v>32</v>
      </c>
      <c r="B34" s="27"/>
      <c r="C34" s="28"/>
      <c r="D34" s="28"/>
      <c r="E34" s="28"/>
      <c r="F34" s="28"/>
    </row>
    <row r="35" spans="1:6" ht="15" hidden="1">
      <c r="A35" s="28">
        <v>33</v>
      </c>
      <c r="B35" s="27"/>
      <c r="C35" s="28"/>
      <c r="D35" s="28"/>
      <c r="E35" s="28"/>
      <c r="F35" s="28"/>
    </row>
    <row r="36" spans="1:6" ht="15" hidden="1">
      <c r="A36" s="28">
        <v>34</v>
      </c>
      <c r="B36" s="27"/>
      <c r="C36" s="28"/>
      <c r="D36" s="28"/>
      <c r="E36" s="28"/>
      <c r="F36" s="28"/>
    </row>
    <row r="37" spans="1:6" ht="15" hidden="1">
      <c r="A37" s="28">
        <v>35</v>
      </c>
      <c r="B37" s="27"/>
      <c r="C37" s="28"/>
      <c r="D37" s="28"/>
      <c r="E37" s="28"/>
      <c r="F37" s="28"/>
    </row>
    <row r="38" spans="1:6" ht="15" hidden="1">
      <c r="A38" s="28">
        <v>36</v>
      </c>
      <c r="B38" s="27"/>
      <c r="C38" s="28"/>
      <c r="D38" s="28"/>
      <c r="E38" s="28"/>
      <c r="F38" s="28"/>
    </row>
    <row r="39" spans="1:6" ht="15" hidden="1">
      <c r="A39" s="28">
        <v>37</v>
      </c>
      <c r="B39" s="27"/>
      <c r="C39" s="28"/>
      <c r="D39" s="28"/>
      <c r="E39" s="28"/>
      <c r="F39" s="28"/>
    </row>
    <row r="40" spans="1:6" ht="15" hidden="1">
      <c r="A40" s="28">
        <v>38</v>
      </c>
      <c r="B40" s="27"/>
      <c r="C40" s="28"/>
      <c r="D40" s="28"/>
      <c r="E40" s="28"/>
      <c r="F40" s="28"/>
    </row>
    <row r="41" spans="1:6" ht="15" hidden="1">
      <c r="A41" s="28">
        <v>39</v>
      </c>
      <c r="B41" s="27"/>
      <c r="C41" s="28"/>
      <c r="D41" s="28"/>
      <c r="E41" s="28"/>
      <c r="F41" s="28"/>
    </row>
    <row r="42" spans="1:6" ht="15" hidden="1">
      <c r="A42" s="28">
        <v>40</v>
      </c>
      <c r="B42" s="27"/>
      <c r="C42" s="28"/>
      <c r="D42" s="28"/>
      <c r="E42" s="28"/>
      <c r="F42" s="28"/>
    </row>
    <row r="43" spans="1:6" ht="15" hidden="1">
      <c r="A43" s="28">
        <v>41</v>
      </c>
      <c r="B43" s="27"/>
      <c r="C43" s="28"/>
      <c r="D43" s="28"/>
      <c r="E43" s="28"/>
      <c r="F43" s="28"/>
    </row>
    <row r="44" spans="1:6" ht="15" hidden="1">
      <c r="A44" s="28">
        <v>42</v>
      </c>
      <c r="B44" s="27"/>
      <c r="C44" s="28"/>
      <c r="D44" s="28"/>
      <c r="E44" s="28"/>
      <c r="F44" s="28"/>
    </row>
    <row r="45" spans="1:6" ht="15" hidden="1">
      <c r="A45" s="28">
        <v>43</v>
      </c>
      <c r="B45" s="27"/>
      <c r="C45" s="28"/>
      <c r="D45" s="28"/>
      <c r="E45" s="28"/>
      <c r="F45" s="28"/>
    </row>
    <row r="46" spans="1:6" ht="15" hidden="1">
      <c r="A46" s="28">
        <v>44</v>
      </c>
      <c r="B46" s="27"/>
      <c r="C46" s="28"/>
      <c r="D46" s="28"/>
      <c r="E46" s="28"/>
      <c r="F46" s="28"/>
    </row>
    <row r="47" spans="1:6" ht="15" hidden="1">
      <c r="A47" s="28">
        <v>45</v>
      </c>
      <c r="B47" s="27"/>
      <c r="C47" s="28"/>
      <c r="D47" s="28"/>
      <c r="E47" s="28"/>
      <c r="F47" s="28"/>
    </row>
    <row r="48" spans="1:6" ht="15" hidden="1">
      <c r="A48" s="28">
        <v>46</v>
      </c>
      <c r="B48" s="27"/>
      <c r="C48" s="28"/>
      <c r="D48" s="28"/>
      <c r="E48" s="28"/>
      <c r="F48" s="28"/>
    </row>
    <row r="49" spans="1:6" ht="15" hidden="1">
      <c r="A49" s="28">
        <v>47</v>
      </c>
      <c r="B49" s="27"/>
      <c r="C49" s="28"/>
      <c r="D49" s="28"/>
      <c r="E49" s="28"/>
      <c r="F49" s="28"/>
    </row>
    <row r="50" spans="1:6" ht="15" hidden="1">
      <c r="A50" s="28">
        <v>48</v>
      </c>
      <c r="B50" s="27"/>
      <c r="C50" s="28"/>
      <c r="D50" s="28"/>
      <c r="E50" s="28"/>
      <c r="F50" s="28"/>
    </row>
    <row r="51" spans="1:6" ht="15" hidden="1">
      <c r="A51" s="28">
        <v>49</v>
      </c>
      <c r="B51" s="27"/>
      <c r="C51" s="28"/>
      <c r="D51" s="28"/>
      <c r="E51" s="28"/>
      <c r="F51" s="28"/>
    </row>
    <row r="52" spans="1:9" s="43" customFormat="1" ht="15">
      <c r="A52" s="42"/>
      <c r="B52" s="49"/>
      <c r="C52" s="42"/>
      <c r="D52" s="42"/>
      <c r="E52" s="42"/>
      <c r="F52" s="42"/>
      <c r="G52" s="42"/>
      <c r="H52" s="42"/>
      <c r="I52" s="42"/>
    </row>
    <row r="53" spans="1:6" ht="15">
      <c r="A53" s="45"/>
      <c r="B53" s="50"/>
      <c r="C53" s="45"/>
      <c r="D53" s="45"/>
      <c r="E53" s="45"/>
      <c r="F53" s="45"/>
    </row>
    <row r="54" spans="1:6" ht="15">
      <c r="A54" s="45"/>
      <c r="B54" s="50"/>
      <c r="C54" s="45"/>
      <c r="D54" s="45"/>
      <c r="E54" s="45"/>
      <c r="F54" s="45"/>
    </row>
    <row r="55" spans="1:6" ht="15">
      <c r="A55" s="41" t="s">
        <v>0</v>
      </c>
      <c r="B55" s="41" t="s">
        <v>1</v>
      </c>
      <c r="C55" s="41" t="s">
        <v>67</v>
      </c>
      <c r="D55" s="41" t="s">
        <v>128</v>
      </c>
      <c r="E55" s="41" t="s">
        <v>129</v>
      </c>
      <c r="F55" s="41" t="s">
        <v>131</v>
      </c>
    </row>
    <row r="56" spans="1:6" ht="15">
      <c r="A56" s="28">
        <v>1</v>
      </c>
      <c r="B56" s="27" t="s">
        <v>191</v>
      </c>
      <c r="C56" s="28">
        <v>1987</v>
      </c>
      <c r="D56" s="28" t="s">
        <v>77</v>
      </c>
      <c r="E56" s="28" t="s">
        <v>157</v>
      </c>
      <c r="F56" s="51" t="s">
        <v>192</v>
      </c>
    </row>
    <row r="57" spans="1:6" ht="15">
      <c r="A57" s="28">
        <v>2</v>
      </c>
      <c r="B57" s="27" t="s">
        <v>119</v>
      </c>
      <c r="C57" s="28">
        <v>1983</v>
      </c>
      <c r="D57" s="28" t="s">
        <v>77</v>
      </c>
      <c r="E57" s="28" t="s">
        <v>157</v>
      </c>
      <c r="F57" s="51" t="s">
        <v>193</v>
      </c>
    </row>
    <row r="58" spans="1:6" ht="15">
      <c r="A58" s="28">
        <v>3</v>
      </c>
      <c r="B58" s="27" t="s">
        <v>115</v>
      </c>
      <c r="C58" s="28">
        <v>1970</v>
      </c>
      <c r="D58" s="28" t="s">
        <v>77</v>
      </c>
      <c r="E58" s="28" t="s">
        <v>162</v>
      </c>
      <c r="F58" s="51" t="s">
        <v>194</v>
      </c>
    </row>
    <row r="59" spans="1:6" ht="15">
      <c r="A59" s="28">
        <v>4</v>
      </c>
      <c r="B59" s="27" t="s">
        <v>145</v>
      </c>
      <c r="C59" s="28">
        <v>1982</v>
      </c>
      <c r="D59" s="28">
        <v>2</v>
      </c>
      <c r="E59" s="28" t="s">
        <v>73</v>
      </c>
      <c r="F59" s="51" t="s">
        <v>195</v>
      </c>
    </row>
    <row r="60" spans="1:6" ht="15">
      <c r="A60" s="28">
        <v>5</v>
      </c>
      <c r="B60" s="27" t="s">
        <v>196</v>
      </c>
      <c r="C60" s="28">
        <v>1987</v>
      </c>
      <c r="D60" s="28">
        <v>3</v>
      </c>
      <c r="E60" s="28" t="s">
        <v>73</v>
      </c>
      <c r="F60" s="51" t="s">
        <v>197</v>
      </c>
    </row>
    <row r="61" spans="1:6" ht="15">
      <c r="A61" s="28">
        <v>6</v>
      </c>
      <c r="B61" s="27" t="s">
        <v>198</v>
      </c>
      <c r="C61" s="28">
        <v>1992</v>
      </c>
      <c r="D61" s="28">
        <v>3</v>
      </c>
      <c r="E61" s="28" t="s">
        <v>73</v>
      </c>
      <c r="F61" s="51" t="s">
        <v>199</v>
      </c>
    </row>
    <row r="62" spans="1:6" ht="15">
      <c r="A62" s="28">
        <v>7</v>
      </c>
      <c r="B62" s="27" t="s">
        <v>200</v>
      </c>
      <c r="C62" s="28">
        <v>1990</v>
      </c>
      <c r="D62" s="28">
        <v>3</v>
      </c>
      <c r="E62" s="28" t="s">
        <v>73</v>
      </c>
      <c r="F62" s="51" t="s">
        <v>201</v>
      </c>
    </row>
    <row r="63" spans="1:6" ht="15">
      <c r="A63" s="28">
        <v>8</v>
      </c>
      <c r="B63" s="27" t="s">
        <v>202</v>
      </c>
      <c r="C63" s="28">
        <v>1992</v>
      </c>
      <c r="D63" s="28">
        <v>3</v>
      </c>
      <c r="E63" s="28" t="s">
        <v>178</v>
      </c>
      <c r="F63" s="52" t="s">
        <v>203</v>
      </c>
    </row>
    <row r="64" spans="1:6" ht="15">
      <c r="A64" s="28">
        <v>9</v>
      </c>
      <c r="B64" s="27" t="s">
        <v>204</v>
      </c>
      <c r="C64" s="28">
        <v>1992</v>
      </c>
      <c r="D64" s="28">
        <v>3</v>
      </c>
      <c r="E64" s="28" t="s">
        <v>178</v>
      </c>
      <c r="F64" s="52" t="s">
        <v>205</v>
      </c>
    </row>
    <row r="65" spans="1:6" ht="15">
      <c r="A65" s="28">
        <v>10</v>
      </c>
      <c r="B65" s="27" t="s">
        <v>206</v>
      </c>
      <c r="C65" s="28">
        <v>1972</v>
      </c>
      <c r="D65" s="28">
        <v>3</v>
      </c>
      <c r="E65" s="28" t="s">
        <v>73</v>
      </c>
      <c r="F65" s="52" t="s">
        <v>207</v>
      </c>
    </row>
    <row r="66" spans="1:6" ht="15">
      <c r="A66" s="45"/>
      <c r="B66" s="50"/>
      <c r="C66" s="45"/>
      <c r="D66" s="45"/>
      <c r="E66" s="45"/>
      <c r="F66" s="45"/>
    </row>
    <row r="67" spans="1:6" ht="15">
      <c r="A67" s="45"/>
      <c r="B67" s="50"/>
      <c r="C67" s="45"/>
      <c r="D67" s="45"/>
      <c r="E67" s="45"/>
      <c r="F67" s="45"/>
    </row>
    <row r="68" spans="1:6" ht="15">
      <c r="A68" s="45"/>
      <c r="B68" s="50"/>
      <c r="C68" s="45"/>
      <c r="D68" s="45"/>
      <c r="E68" s="45"/>
      <c r="F68" s="45"/>
    </row>
    <row r="69" spans="1:6" ht="15">
      <c r="A69" s="45"/>
      <c r="B69" s="50"/>
      <c r="C69" s="45"/>
      <c r="D69" s="45"/>
      <c r="E69" s="45"/>
      <c r="F69" s="45"/>
    </row>
    <row r="70" spans="1:6" ht="15">
      <c r="A70" s="45"/>
      <c r="B70" s="50"/>
      <c r="C70" s="45"/>
      <c r="D70" s="45"/>
      <c r="E70" s="45"/>
      <c r="F70" s="45"/>
    </row>
    <row r="71" spans="1:6" ht="15">
      <c r="A71" s="45"/>
      <c r="B71" s="50"/>
      <c r="C71" s="45"/>
      <c r="D71" s="45"/>
      <c r="E71" s="45"/>
      <c r="F71" s="45"/>
    </row>
    <row r="72" spans="1:6" ht="15">
      <c r="A72" s="45"/>
      <c r="B72" s="50"/>
      <c r="C72" s="45"/>
      <c r="D72" s="45"/>
      <c r="E72" s="45"/>
      <c r="F72" s="45"/>
    </row>
    <row r="73" spans="1:6" ht="15">
      <c r="A73" s="45"/>
      <c r="B73" s="50"/>
      <c r="C73" s="45"/>
      <c r="D73" s="45"/>
      <c r="E73" s="45"/>
      <c r="F73" s="45"/>
    </row>
    <row r="74" spans="1:6" ht="15">
      <c r="A74" s="45"/>
      <c r="B74" s="50"/>
      <c r="C74" s="45"/>
      <c r="D74" s="45"/>
      <c r="E74" s="45"/>
      <c r="F74" s="45"/>
    </row>
    <row r="75" spans="1:6" ht="15">
      <c r="A75" s="45"/>
      <c r="B75" s="50"/>
      <c r="C75" s="45"/>
      <c r="D75" s="45"/>
      <c r="E75" s="45"/>
      <c r="F75" s="45"/>
    </row>
    <row r="76" spans="1:6" ht="15">
      <c r="A76" s="45"/>
      <c r="B76" s="50"/>
      <c r="C76" s="45"/>
      <c r="D76" s="45"/>
      <c r="E76" s="45"/>
      <c r="F76" s="45"/>
    </row>
    <row r="77" spans="1:6" ht="15">
      <c r="A77" s="45"/>
      <c r="B77" s="50"/>
      <c r="C77" s="45"/>
      <c r="D77" s="45"/>
      <c r="E77" s="45"/>
      <c r="F77" s="45"/>
    </row>
    <row r="78" spans="1:6" ht="15">
      <c r="A78" s="45"/>
      <c r="B78" s="50"/>
      <c r="C78" s="45"/>
      <c r="D78" s="45"/>
      <c r="E78" s="45"/>
      <c r="F78" s="45"/>
    </row>
    <row r="79" spans="1:6" ht="15">
      <c r="A79" s="45"/>
      <c r="B79" s="50"/>
      <c r="C79" s="45"/>
      <c r="D79" s="45"/>
      <c r="E79" s="45"/>
      <c r="F79" s="45"/>
    </row>
    <row r="80" spans="1:6" ht="15">
      <c r="A80" s="45"/>
      <c r="B80" s="50"/>
      <c r="C80" s="45"/>
      <c r="D80" s="45"/>
      <c r="E80" s="45"/>
      <c r="F80" s="45"/>
    </row>
    <row r="81" spans="1:6" ht="15">
      <c r="A81" s="45"/>
      <c r="B81" s="50"/>
      <c r="C81" s="45"/>
      <c r="D81" s="45"/>
      <c r="E81" s="45"/>
      <c r="F81" s="45"/>
    </row>
    <row r="82" spans="1:6" ht="15">
      <c r="A82" s="45"/>
      <c r="B82" s="50"/>
      <c r="C82" s="45"/>
      <c r="D82" s="45"/>
      <c r="E82" s="45"/>
      <c r="F82" s="45"/>
    </row>
    <row r="83" spans="1:6" ht="15">
      <c r="A83" s="45"/>
      <c r="B83" s="50"/>
      <c r="C83" s="45"/>
      <c r="D83" s="45"/>
      <c r="E83" s="45"/>
      <c r="F83" s="45"/>
    </row>
    <row r="84" spans="1:6" ht="15">
      <c r="A84" s="45"/>
      <c r="B84" s="50"/>
      <c r="C84" s="45"/>
      <c r="D84" s="45"/>
      <c r="E84" s="45"/>
      <c r="F84" s="45"/>
    </row>
    <row r="85" spans="1:6" ht="15">
      <c r="A85" s="45"/>
      <c r="B85" s="50"/>
      <c r="C85" s="45"/>
      <c r="D85" s="45"/>
      <c r="E85" s="45"/>
      <c r="F85" s="45"/>
    </row>
    <row r="86" spans="1:6" ht="15">
      <c r="A86" s="45"/>
      <c r="B86" s="50"/>
      <c r="C86" s="45"/>
      <c r="D86" s="45"/>
      <c r="E86" s="45"/>
      <c r="F86" s="45"/>
    </row>
    <row r="87" spans="1:6" ht="15">
      <c r="A87" s="45"/>
      <c r="B87" s="50"/>
      <c r="C87" s="45"/>
      <c r="D87" s="45"/>
      <c r="E87" s="45"/>
      <c r="F87" s="45"/>
    </row>
    <row r="88" spans="1:6" ht="15">
      <c r="A88" s="45"/>
      <c r="B88" s="50"/>
      <c r="C88" s="45"/>
      <c r="D88" s="45"/>
      <c r="E88" s="45"/>
      <c r="F88" s="45"/>
    </row>
    <row r="89" spans="1:6" ht="15">
      <c r="A89" s="45"/>
      <c r="B89" s="50"/>
      <c r="C89" s="45"/>
      <c r="D89" s="45"/>
      <c r="E89" s="45"/>
      <c r="F89" s="45"/>
    </row>
    <row r="90" spans="1:6" ht="15">
      <c r="A90" s="45"/>
      <c r="B90" s="50"/>
      <c r="C90" s="45"/>
      <c r="D90" s="45"/>
      <c r="E90" s="45"/>
      <c r="F90" s="45"/>
    </row>
    <row r="91" spans="1:6" ht="15">
      <c r="A91" s="45"/>
      <c r="B91" s="50"/>
      <c r="C91" s="45"/>
      <c r="D91" s="45"/>
      <c r="E91" s="45"/>
      <c r="F91" s="45"/>
    </row>
    <row r="92" spans="1:6" ht="15">
      <c r="A92" s="45"/>
      <c r="B92" s="50"/>
      <c r="C92" s="45"/>
      <c r="D92" s="45"/>
      <c r="E92" s="45"/>
      <c r="F92" s="45"/>
    </row>
    <row r="93" spans="1:6" ht="15">
      <c r="A93" s="45"/>
      <c r="B93" s="50"/>
      <c r="C93" s="45"/>
      <c r="D93" s="45"/>
      <c r="E93" s="45"/>
      <c r="F93" s="45"/>
    </row>
    <row r="94" spans="1:6" ht="15">
      <c r="A94" s="45"/>
      <c r="B94" s="50"/>
      <c r="C94" s="45"/>
      <c r="D94" s="45"/>
      <c r="E94" s="45"/>
      <c r="F94" s="45"/>
    </row>
    <row r="95" spans="1:6" ht="15">
      <c r="A95" s="45"/>
      <c r="B95" s="50"/>
      <c r="C95" s="45"/>
      <c r="D95" s="45"/>
      <c r="E95" s="45"/>
      <c r="F95" s="45"/>
    </row>
    <row r="96" spans="1:6" ht="15">
      <c r="A96" s="45"/>
      <c r="B96" s="50"/>
      <c r="C96" s="45"/>
      <c r="D96" s="45"/>
      <c r="E96" s="45"/>
      <c r="F96" s="45"/>
    </row>
    <row r="97" spans="1:6" ht="15">
      <c r="A97" s="45"/>
      <c r="B97" s="50"/>
      <c r="C97" s="45"/>
      <c r="D97" s="45"/>
      <c r="E97" s="45"/>
      <c r="F97" s="45"/>
    </row>
    <row r="98" spans="1:6" ht="15">
      <c r="A98" s="45"/>
      <c r="B98" s="50"/>
      <c r="C98" s="45"/>
      <c r="D98" s="45"/>
      <c r="E98" s="45"/>
      <c r="F98" s="45"/>
    </row>
    <row r="99" spans="1:6" ht="15">
      <c r="A99" s="45"/>
      <c r="B99" s="50"/>
      <c r="C99" s="45"/>
      <c r="D99" s="45"/>
      <c r="E99" s="45"/>
      <c r="F99" s="45"/>
    </row>
    <row r="100" spans="1:6" ht="15">
      <c r="A100" s="45"/>
      <c r="B100" s="50"/>
      <c r="C100" s="45"/>
      <c r="D100" s="45"/>
      <c r="E100" s="45"/>
      <c r="F100" s="45"/>
    </row>
    <row r="101" spans="1:6" ht="15">
      <c r="A101" s="45"/>
      <c r="B101" s="50"/>
      <c r="C101" s="45"/>
      <c r="D101" s="45"/>
      <c r="E101" s="45"/>
      <c r="F101" s="45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&amp;LРождественские Столбы - 2014&amp;C&amp;"-,полужирный"Марафон&amp;RГПЗ "Столбы" 4-7 января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6.421875" style="15" customWidth="1"/>
    <col min="2" max="2" width="15.421875" style="0" customWidth="1"/>
    <col min="3" max="3" width="5.8515625" style="15" customWidth="1"/>
    <col min="4" max="4" width="7.57421875" style="15" customWidth="1"/>
    <col min="5" max="5" width="5.57421875" style="15" customWidth="1"/>
    <col min="6" max="6" width="6.57421875" style="15" bestFit="1" customWidth="1"/>
    <col min="7" max="7" width="8.140625" style="15" bestFit="1" customWidth="1"/>
    <col min="8" max="8" width="5.57421875" style="15" customWidth="1"/>
    <col min="9" max="9" width="6.57421875" style="15" bestFit="1" customWidth="1"/>
    <col min="10" max="10" width="8.140625" style="15" bestFit="1" customWidth="1"/>
    <col min="11" max="11" width="6.00390625" style="15" customWidth="1"/>
    <col min="12" max="12" width="6.57421875" style="0" bestFit="1" customWidth="1"/>
    <col min="13" max="13" width="8.140625" style="0" hidden="1" customWidth="1"/>
    <col min="14" max="14" width="7.8515625" style="0" customWidth="1"/>
    <col min="15" max="15" width="5.57421875" style="0" customWidth="1"/>
    <col min="16" max="16" width="7.57421875" style="15" customWidth="1"/>
    <col min="17" max="17" width="7.8515625" style="0" hidden="1" customWidth="1"/>
    <col min="18" max="18" width="9.140625" style="0" hidden="1" customWidth="1"/>
  </cols>
  <sheetData>
    <row r="1" spans="1:18" ht="15">
      <c r="A1" s="15">
        <v>1000</v>
      </c>
      <c r="C1" s="66" t="s">
        <v>216</v>
      </c>
      <c r="D1" s="66"/>
      <c r="E1" s="66"/>
      <c r="F1" s="66" t="s">
        <v>208</v>
      </c>
      <c r="G1" s="66"/>
      <c r="H1" s="66"/>
      <c r="I1" s="68" t="s">
        <v>209</v>
      </c>
      <c r="J1" s="72"/>
      <c r="K1" s="69"/>
      <c r="L1" s="66" t="s">
        <v>210</v>
      </c>
      <c r="M1" s="66"/>
      <c r="N1" s="66"/>
      <c r="O1" s="66"/>
      <c r="P1" s="71" t="s">
        <v>211</v>
      </c>
      <c r="Q1" s="70" t="s">
        <v>212</v>
      </c>
      <c r="R1" s="70" t="s">
        <v>213</v>
      </c>
    </row>
    <row r="2" spans="1:18" s="15" customFormat="1" ht="15">
      <c r="A2" s="32" t="s">
        <v>0</v>
      </c>
      <c r="B2" s="32" t="s">
        <v>1</v>
      </c>
      <c r="C2" s="32" t="s">
        <v>214</v>
      </c>
      <c r="D2" s="32" t="s">
        <v>215</v>
      </c>
      <c r="E2" s="32" t="s">
        <v>132</v>
      </c>
      <c r="F2" s="32" t="s">
        <v>214</v>
      </c>
      <c r="G2" s="32" t="s">
        <v>215</v>
      </c>
      <c r="H2" s="32" t="s">
        <v>132</v>
      </c>
      <c r="I2" s="32" t="s">
        <v>214</v>
      </c>
      <c r="J2" s="32" t="s">
        <v>215</v>
      </c>
      <c r="K2" s="32" t="s">
        <v>132</v>
      </c>
      <c r="L2" s="32" t="s">
        <v>214</v>
      </c>
      <c r="M2" s="32" t="s">
        <v>215</v>
      </c>
      <c r="N2" s="32" t="s">
        <v>215</v>
      </c>
      <c r="O2" s="32" t="s">
        <v>132</v>
      </c>
      <c r="P2" s="71"/>
      <c r="Q2" s="70"/>
      <c r="R2" s="70"/>
    </row>
    <row r="3" spans="1:18" ht="15">
      <c r="A3" s="19">
        <v>1</v>
      </c>
      <c r="B3" s="17" t="s">
        <v>83</v>
      </c>
      <c r="C3" s="19">
        <v>1</v>
      </c>
      <c r="D3" s="19">
        <v>30</v>
      </c>
      <c r="E3" s="54">
        <f aca="true" t="shared" si="0" ref="E3:E12">D3*E$13</f>
        <v>177.5147928994083</v>
      </c>
      <c r="F3" s="19">
        <v>3</v>
      </c>
      <c r="G3" s="19">
        <v>53</v>
      </c>
      <c r="H3" s="54">
        <f>G3*H$13</f>
        <v>132.83208020050125</v>
      </c>
      <c r="I3" s="19">
        <v>1</v>
      </c>
      <c r="J3" s="19">
        <v>382.4</v>
      </c>
      <c r="K3" s="54">
        <f aca="true" t="shared" si="1" ref="K3:K12">J3*K$13</f>
        <v>181.4816572540458</v>
      </c>
      <c r="L3" s="19">
        <v>6</v>
      </c>
      <c r="M3" s="19">
        <f>7200+3361</f>
        <v>10561</v>
      </c>
      <c r="N3" s="19">
        <f aca="true" t="shared" si="2" ref="N3:N12">$M$12-M3</f>
        <v>2309</v>
      </c>
      <c r="O3" s="54">
        <f aca="true" t="shared" si="3" ref="O3:O12">N3*$O$13</f>
        <v>103.45909131642621</v>
      </c>
      <c r="P3" s="55">
        <f aca="true" t="shared" si="4" ref="P3:P12">E3+H3+K3+O3</f>
        <v>595.2876216703816</v>
      </c>
      <c r="Q3" s="56">
        <f aca="true" t="shared" si="5" ref="Q3:Q12">C3+F3+I3+L3</f>
        <v>11</v>
      </c>
      <c r="R3" s="19">
        <f aca="true" t="shared" si="6" ref="R3:R12">C3*F3*I3*L3</f>
        <v>18</v>
      </c>
    </row>
    <row r="4" spans="1:18" ht="15">
      <c r="A4" s="19">
        <v>2</v>
      </c>
      <c r="B4" s="17" t="s">
        <v>71</v>
      </c>
      <c r="C4" s="19">
        <v>3</v>
      </c>
      <c r="D4" s="19">
        <v>24</v>
      </c>
      <c r="E4" s="54">
        <f t="shared" si="0"/>
        <v>142.01183431952663</v>
      </c>
      <c r="F4" s="19">
        <v>1</v>
      </c>
      <c r="G4" s="19">
        <v>79</v>
      </c>
      <c r="H4" s="54">
        <f aca="true" t="shared" si="7" ref="H4:H12">G4*$H$13</f>
        <v>197.99498746867167</v>
      </c>
      <c r="I4" s="19">
        <v>6</v>
      </c>
      <c r="J4" s="55">
        <v>167</v>
      </c>
      <c r="K4" s="54">
        <f t="shared" si="1"/>
        <v>79.2558492715106</v>
      </c>
      <c r="L4" s="19">
        <v>3</v>
      </c>
      <c r="M4" s="19">
        <f>7200+2462</f>
        <v>9662</v>
      </c>
      <c r="N4" s="19">
        <f t="shared" si="2"/>
        <v>3208</v>
      </c>
      <c r="O4" s="54">
        <f t="shared" si="3"/>
        <v>143.74047853750338</v>
      </c>
      <c r="P4" s="55">
        <f t="shared" si="4"/>
        <v>563.0031495972123</v>
      </c>
      <c r="Q4" s="56">
        <f t="shared" si="5"/>
        <v>13</v>
      </c>
      <c r="R4" s="19">
        <f t="shared" si="6"/>
        <v>54</v>
      </c>
    </row>
    <row r="5" spans="1:18" ht="15">
      <c r="A5" s="19">
        <v>3</v>
      </c>
      <c r="B5" s="17" t="s">
        <v>134</v>
      </c>
      <c r="C5" s="19">
        <v>4</v>
      </c>
      <c r="D5" s="19">
        <v>21</v>
      </c>
      <c r="E5" s="54">
        <f t="shared" si="0"/>
        <v>124.2603550295858</v>
      </c>
      <c r="F5" s="19">
        <v>2</v>
      </c>
      <c r="G5" s="19">
        <v>66</v>
      </c>
      <c r="H5" s="54">
        <f t="shared" si="7"/>
        <v>165.41353383458645</v>
      </c>
      <c r="I5" s="19">
        <v>3</v>
      </c>
      <c r="J5" s="19">
        <v>253.6</v>
      </c>
      <c r="K5" s="54">
        <f t="shared" si="1"/>
        <v>120.35499027098854</v>
      </c>
      <c r="L5" s="19">
        <v>1</v>
      </c>
      <c r="M5" s="19">
        <f>7200+2290</f>
        <v>9490</v>
      </c>
      <c r="N5" s="19">
        <f t="shared" si="2"/>
        <v>3380</v>
      </c>
      <c r="O5" s="54">
        <f t="shared" si="3"/>
        <v>151.4472622994892</v>
      </c>
      <c r="P5" s="55">
        <f t="shared" si="4"/>
        <v>561.47614143465</v>
      </c>
      <c r="Q5" s="56">
        <f t="shared" si="5"/>
        <v>10</v>
      </c>
      <c r="R5" s="19">
        <f t="shared" si="6"/>
        <v>24</v>
      </c>
    </row>
    <row r="6" spans="1:18" ht="15">
      <c r="A6" s="19">
        <v>4</v>
      </c>
      <c r="B6" s="17" t="s">
        <v>88</v>
      </c>
      <c r="C6" s="19">
        <v>2</v>
      </c>
      <c r="D6" s="19">
        <v>27</v>
      </c>
      <c r="E6" s="54">
        <f t="shared" si="0"/>
        <v>159.76331360946745</v>
      </c>
      <c r="F6" s="19">
        <v>4</v>
      </c>
      <c r="G6" s="19">
        <v>36</v>
      </c>
      <c r="H6" s="54">
        <f t="shared" si="7"/>
        <v>90.22556390977444</v>
      </c>
      <c r="I6" s="19">
        <v>2</v>
      </c>
      <c r="J6" s="19">
        <v>351.2</v>
      </c>
      <c r="K6" s="54">
        <f t="shared" si="1"/>
        <v>166.674576432063</v>
      </c>
      <c r="L6" s="19">
        <v>5</v>
      </c>
      <c r="M6" s="19">
        <f>7200+2983</f>
        <v>10183</v>
      </c>
      <c r="N6" s="19">
        <f t="shared" si="2"/>
        <v>2687</v>
      </c>
      <c r="O6" s="54">
        <f t="shared" si="3"/>
        <v>120.39609283986022</v>
      </c>
      <c r="P6" s="55">
        <f t="shared" si="4"/>
        <v>537.0595467911651</v>
      </c>
      <c r="Q6" s="56">
        <f t="shared" si="5"/>
        <v>13</v>
      </c>
      <c r="R6" s="19">
        <f t="shared" si="6"/>
        <v>80</v>
      </c>
    </row>
    <row r="7" spans="1:18" ht="15">
      <c r="A7" s="19">
        <v>5</v>
      </c>
      <c r="B7" s="17" t="s">
        <v>138</v>
      </c>
      <c r="C7" s="19">
        <v>9</v>
      </c>
      <c r="D7" s="19">
        <v>9</v>
      </c>
      <c r="E7" s="54">
        <f t="shared" si="0"/>
        <v>53.25443786982248</v>
      </c>
      <c r="F7" s="19">
        <v>3</v>
      </c>
      <c r="G7" s="19">
        <v>53</v>
      </c>
      <c r="H7" s="54">
        <f t="shared" si="7"/>
        <v>132.83208020050125</v>
      </c>
      <c r="I7" s="19">
        <v>8</v>
      </c>
      <c r="J7" s="19">
        <v>149.2</v>
      </c>
      <c r="K7" s="54">
        <f t="shared" si="1"/>
        <v>70.80821982819988</v>
      </c>
      <c r="L7" s="19">
        <v>7</v>
      </c>
      <c r="M7" s="19">
        <f>7200+3367</f>
        <v>10567</v>
      </c>
      <c r="N7" s="19">
        <f t="shared" si="2"/>
        <v>2303</v>
      </c>
      <c r="O7" s="54">
        <f t="shared" si="3"/>
        <v>103.19025002240345</v>
      </c>
      <c r="P7" s="55">
        <f t="shared" si="4"/>
        <v>360.08498792092706</v>
      </c>
      <c r="Q7" s="56">
        <f t="shared" si="5"/>
        <v>27</v>
      </c>
      <c r="R7" s="19">
        <f t="shared" si="6"/>
        <v>1512</v>
      </c>
    </row>
    <row r="8" spans="1:18" ht="15">
      <c r="A8" s="19">
        <v>6</v>
      </c>
      <c r="B8" s="17" t="s">
        <v>137</v>
      </c>
      <c r="C8" s="19">
        <v>8</v>
      </c>
      <c r="D8" s="19">
        <v>9</v>
      </c>
      <c r="E8" s="54">
        <f t="shared" si="0"/>
        <v>53.25443786982248</v>
      </c>
      <c r="F8" s="19">
        <v>5</v>
      </c>
      <c r="G8" s="19">
        <v>30.5</v>
      </c>
      <c r="H8" s="54">
        <f t="shared" si="7"/>
        <v>76.44110275689222</v>
      </c>
      <c r="I8" s="19">
        <v>7</v>
      </c>
      <c r="J8" s="19">
        <v>157.7</v>
      </c>
      <c r="K8" s="54">
        <f t="shared" si="1"/>
        <v>74.84220018034263</v>
      </c>
      <c r="L8" s="19">
        <v>2</v>
      </c>
      <c r="M8" s="19">
        <f>7200+2305</f>
        <v>9505</v>
      </c>
      <c r="N8" s="19">
        <f t="shared" si="2"/>
        <v>3365</v>
      </c>
      <c r="O8" s="54">
        <f t="shared" si="3"/>
        <v>150.7751590644323</v>
      </c>
      <c r="P8" s="55">
        <f t="shared" si="4"/>
        <v>355.31289987148966</v>
      </c>
      <c r="Q8" s="56">
        <f t="shared" si="5"/>
        <v>22</v>
      </c>
      <c r="R8" s="19">
        <f t="shared" si="6"/>
        <v>560</v>
      </c>
    </row>
    <row r="9" spans="1:18" ht="15">
      <c r="A9" s="19">
        <v>7</v>
      </c>
      <c r="B9" s="17" t="s">
        <v>90</v>
      </c>
      <c r="C9" s="19">
        <v>10</v>
      </c>
      <c r="D9" s="19">
        <v>8</v>
      </c>
      <c r="E9" s="54">
        <f t="shared" si="0"/>
        <v>47.337278106508876</v>
      </c>
      <c r="F9" s="19">
        <v>5</v>
      </c>
      <c r="G9" s="19">
        <v>30.5</v>
      </c>
      <c r="H9" s="54">
        <f t="shared" si="7"/>
        <v>76.44110275689222</v>
      </c>
      <c r="I9" s="19">
        <v>5</v>
      </c>
      <c r="J9" s="19">
        <v>175.9</v>
      </c>
      <c r="K9" s="54">
        <f t="shared" si="1"/>
        <v>83.47966399316594</v>
      </c>
      <c r="L9" s="19">
        <v>4</v>
      </c>
      <c r="M9" s="19">
        <f>7200+2974</f>
        <v>10174</v>
      </c>
      <c r="N9" s="19">
        <f t="shared" si="2"/>
        <v>2696</v>
      </c>
      <c r="O9" s="54">
        <f t="shared" si="3"/>
        <v>120.79935478089435</v>
      </c>
      <c r="P9" s="55">
        <f t="shared" si="4"/>
        <v>328.0573996374614</v>
      </c>
      <c r="Q9" s="56">
        <f t="shared" si="5"/>
        <v>24</v>
      </c>
      <c r="R9" s="19">
        <f t="shared" si="6"/>
        <v>1000</v>
      </c>
    </row>
    <row r="10" spans="1:18" ht="15">
      <c r="A10" s="19">
        <v>8</v>
      </c>
      <c r="B10" s="17" t="s">
        <v>139</v>
      </c>
      <c r="C10" s="19">
        <v>5</v>
      </c>
      <c r="D10" s="19">
        <v>17</v>
      </c>
      <c r="E10" s="54">
        <f t="shared" si="0"/>
        <v>100.59171597633136</v>
      </c>
      <c r="F10" s="19">
        <v>4</v>
      </c>
      <c r="G10" s="19">
        <v>36</v>
      </c>
      <c r="H10" s="54">
        <f t="shared" si="7"/>
        <v>90.22556390977444</v>
      </c>
      <c r="I10" s="19">
        <v>9</v>
      </c>
      <c r="J10" s="19">
        <v>147.7</v>
      </c>
      <c r="K10" s="54">
        <f t="shared" si="1"/>
        <v>70.09634094252763</v>
      </c>
      <c r="L10" s="19">
        <v>8</v>
      </c>
      <c r="M10" s="19">
        <f>7200+4380</f>
        <v>11580</v>
      </c>
      <c r="N10" s="19">
        <f t="shared" si="2"/>
        <v>1290</v>
      </c>
      <c r="O10" s="54">
        <f t="shared" si="3"/>
        <v>57.800878214893814</v>
      </c>
      <c r="P10" s="55">
        <f t="shared" si="4"/>
        <v>318.7144990435272</v>
      </c>
      <c r="Q10" s="56">
        <f t="shared" si="5"/>
        <v>26</v>
      </c>
      <c r="R10" s="19">
        <f t="shared" si="6"/>
        <v>1440</v>
      </c>
    </row>
    <row r="11" spans="1:18" ht="15">
      <c r="A11" s="19">
        <v>9</v>
      </c>
      <c r="B11" s="17" t="s">
        <v>104</v>
      </c>
      <c r="C11" s="19">
        <v>7</v>
      </c>
      <c r="D11" s="19">
        <v>10</v>
      </c>
      <c r="E11" s="54">
        <f t="shared" si="0"/>
        <v>59.171597633136095</v>
      </c>
      <c r="F11" s="19">
        <v>6</v>
      </c>
      <c r="G11" s="19">
        <v>13</v>
      </c>
      <c r="H11" s="54">
        <f t="shared" si="7"/>
        <v>32.581453634085214</v>
      </c>
      <c r="I11" s="19">
        <v>4</v>
      </c>
      <c r="J11" s="19">
        <v>176.3</v>
      </c>
      <c r="K11" s="54">
        <f t="shared" si="1"/>
        <v>83.66949836267855</v>
      </c>
      <c r="L11" s="19">
        <v>9</v>
      </c>
      <c r="M11" s="19">
        <f>7200+4590</f>
        <v>11790</v>
      </c>
      <c r="N11" s="19">
        <f t="shared" si="2"/>
        <v>1080</v>
      </c>
      <c r="O11" s="54">
        <f t="shared" si="3"/>
        <v>48.391432924097145</v>
      </c>
      <c r="P11" s="55">
        <f t="shared" si="4"/>
        <v>223.813982553997</v>
      </c>
      <c r="Q11" s="56">
        <f t="shared" si="5"/>
        <v>26</v>
      </c>
      <c r="R11" s="19">
        <f t="shared" si="6"/>
        <v>1512</v>
      </c>
    </row>
    <row r="12" spans="1:18" ht="15">
      <c r="A12" s="19">
        <v>10</v>
      </c>
      <c r="B12" s="17" t="s">
        <v>105</v>
      </c>
      <c r="C12" s="19">
        <v>6</v>
      </c>
      <c r="D12" s="19">
        <v>14</v>
      </c>
      <c r="E12" s="54">
        <f t="shared" si="0"/>
        <v>82.84023668639054</v>
      </c>
      <c r="F12" s="19">
        <v>7</v>
      </c>
      <c r="G12" s="19">
        <v>2</v>
      </c>
      <c r="H12" s="54">
        <f t="shared" si="7"/>
        <v>5.012531328320802</v>
      </c>
      <c r="I12" s="19">
        <v>10</v>
      </c>
      <c r="J12" s="19">
        <v>146.1</v>
      </c>
      <c r="K12" s="54">
        <f t="shared" si="1"/>
        <v>69.33700346447723</v>
      </c>
      <c r="L12" s="19">
        <v>10</v>
      </c>
      <c r="M12" s="19">
        <f>7200+5670</f>
        <v>12870</v>
      </c>
      <c r="N12" s="19">
        <f t="shared" si="2"/>
        <v>0</v>
      </c>
      <c r="O12" s="54">
        <f t="shared" si="3"/>
        <v>0</v>
      </c>
      <c r="P12" s="55">
        <f t="shared" si="4"/>
        <v>157.18977147918858</v>
      </c>
      <c r="Q12" s="56">
        <f t="shared" si="5"/>
        <v>33</v>
      </c>
      <c r="R12" s="19">
        <f t="shared" si="6"/>
        <v>4200</v>
      </c>
    </row>
    <row r="13" spans="1:17" ht="15" hidden="1">
      <c r="A13" s="37"/>
      <c r="B13" s="38"/>
      <c r="C13" s="37"/>
      <c r="D13" s="37">
        <f>SUM(D3:D12)</f>
        <v>169</v>
      </c>
      <c r="E13" s="37">
        <f>$A$1/D13</f>
        <v>5.9171597633136095</v>
      </c>
      <c r="F13" s="37"/>
      <c r="G13" s="37">
        <f>SUM(G3:G12)</f>
        <v>399</v>
      </c>
      <c r="H13" s="37">
        <f>$A$1/G13</f>
        <v>2.506265664160401</v>
      </c>
      <c r="I13" s="37"/>
      <c r="J13" s="37">
        <f>SUM(J3:J12)</f>
        <v>2107.1000000000004</v>
      </c>
      <c r="K13" s="37">
        <f>$A$1/J13</f>
        <v>0.47458592378150055</v>
      </c>
      <c r="L13" s="37"/>
      <c r="M13" s="37">
        <f>SUM(M3:M12)</f>
        <v>106382</v>
      </c>
      <c r="N13" s="37">
        <f>SUM(N3:N12)</f>
        <v>22318</v>
      </c>
      <c r="O13" s="37">
        <f>A1/N13</f>
        <v>0.044806882337126985</v>
      </c>
      <c r="P13" s="37"/>
      <c r="Q13" s="57"/>
    </row>
    <row r="14" ht="24" customHeight="1"/>
    <row r="15" spans="3:18" ht="15">
      <c r="C15" s="66" t="s">
        <v>216</v>
      </c>
      <c r="D15" s="66"/>
      <c r="E15" s="66"/>
      <c r="F15" s="66" t="s">
        <v>208</v>
      </c>
      <c r="G15" s="66"/>
      <c r="H15" s="66"/>
      <c r="I15" s="66" t="s">
        <v>209</v>
      </c>
      <c r="J15" s="66"/>
      <c r="K15" s="66"/>
      <c r="L15" s="66" t="s">
        <v>210</v>
      </c>
      <c r="M15" s="66"/>
      <c r="N15" s="66"/>
      <c r="O15" s="66"/>
      <c r="P15" s="71" t="s">
        <v>211</v>
      </c>
      <c r="Q15" s="70" t="s">
        <v>212</v>
      </c>
      <c r="R15" s="70" t="s">
        <v>213</v>
      </c>
    </row>
    <row r="16" spans="1:18" s="15" customFormat="1" ht="15">
      <c r="A16" s="32" t="s">
        <v>0</v>
      </c>
      <c r="B16" s="32" t="s">
        <v>1</v>
      </c>
      <c r="C16" s="32" t="s">
        <v>214</v>
      </c>
      <c r="D16" s="32" t="s">
        <v>215</v>
      </c>
      <c r="E16" s="32" t="s">
        <v>132</v>
      </c>
      <c r="F16" s="32" t="s">
        <v>214</v>
      </c>
      <c r="G16" s="32" t="s">
        <v>215</v>
      </c>
      <c r="H16" s="32" t="s">
        <v>132</v>
      </c>
      <c r="I16" s="32" t="s">
        <v>214</v>
      </c>
      <c r="J16" s="32" t="s">
        <v>215</v>
      </c>
      <c r="K16" s="32" t="s">
        <v>132</v>
      </c>
      <c r="L16" s="32" t="s">
        <v>214</v>
      </c>
      <c r="M16" s="32" t="s">
        <v>215</v>
      </c>
      <c r="N16" s="32"/>
      <c r="O16" s="32" t="s">
        <v>132</v>
      </c>
      <c r="P16" s="71"/>
      <c r="Q16" s="70"/>
      <c r="R16" s="70"/>
    </row>
    <row r="17" spans="1:18" ht="15">
      <c r="A17" s="19">
        <v>1</v>
      </c>
      <c r="B17" s="17" t="s">
        <v>115</v>
      </c>
      <c r="C17" s="19">
        <v>1</v>
      </c>
      <c r="D17" s="19">
        <v>11</v>
      </c>
      <c r="E17" s="58">
        <f>D17*E$18</f>
        <v>1000</v>
      </c>
      <c r="F17" s="19">
        <v>2</v>
      </c>
      <c r="G17" s="19">
        <v>23.5</v>
      </c>
      <c r="H17" s="58">
        <f>G17*H$18</f>
        <v>1000</v>
      </c>
      <c r="I17" s="19">
        <v>1</v>
      </c>
      <c r="J17" s="19">
        <v>215.3</v>
      </c>
      <c r="K17" s="32">
        <f>J17*K$18</f>
        <v>1000</v>
      </c>
      <c r="L17" s="19">
        <v>1</v>
      </c>
      <c r="M17" s="51" t="s">
        <v>194</v>
      </c>
      <c r="N17" s="19"/>
      <c r="O17" s="32">
        <v>1000</v>
      </c>
      <c r="P17" s="55">
        <f>E17+H17+K17+O17</f>
        <v>4000</v>
      </c>
      <c r="Q17" s="56">
        <f>C17+F17+I17+L17</f>
        <v>5</v>
      </c>
      <c r="R17" s="19">
        <f>C17*F17*I17</f>
        <v>2</v>
      </c>
    </row>
    <row r="18" spans="4:11" ht="15" hidden="1">
      <c r="D18" s="15">
        <f>SUM(D17:D17)</f>
        <v>11</v>
      </c>
      <c r="E18" s="37">
        <f>$A$1/D18</f>
        <v>90.9090909090909</v>
      </c>
      <c r="G18" s="15">
        <f>SUM(G17:G17)</f>
        <v>23.5</v>
      </c>
      <c r="H18" s="37">
        <f>$A$1/G18</f>
        <v>42.5531914893617</v>
      </c>
      <c r="J18" s="15">
        <f>SUM(J17:J17)</f>
        <v>215.3</v>
      </c>
      <c r="K18" s="37">
        <f>$A$1/J18</f>
        <v>4.644681839294008</v>
      </c>
    </row>
  </sheetData>
  <sheetProtection/>
  <mergeCells count="14">
    <mergeCell ref="I1:K1"/>
    <mergeCell ref="L1:O1"/>
    <mergeCell ref="P1:P2"/>
    <mergeCell ref="Q1:Q2"/>
    <mergeCell ref="R1:R2"/>
    <mergeCell ref="C15:E15"/>
    <mergeCell ref="F15:H15"/>
    <mergeCell ref="I15:K15"/>
    <mergeCell ref="L15:O15"/>
    <mergeCell ref="P15:P16"/>
    <mergeCell ref="Q15:Q16"/>
    <mergeCell ref="R15:R16"/>
    <mergeCell ref="C1:E1"/>
    <mergeCell ref="F1:H1"/>
  </mergeCells>
  <printOptions/>
  <pageMargins left="0.7" right="0.7" top="0.75" bottom="0.75" header="0.3" footer="0.3"/>
  <pageSetup horizontalDpi="600" verticalDpi="600" orientation="landscape" paperSize="9" r:id="rId1"/>
  <headerFooter>
    <oddHeader>&amp;LРождественские Столбы - 2014&amp;C&amp;"-,полужирный"Многоборье&amp;RГПЗ "Столбы" 4-7 января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Судья</dc:creator>
  <cp:keywords/>
  <dc:description/>
  <cp:lastModifiedBy>Валерий</cp:lastModifiedBy>
  <dcterms:created xsi:type="dcterms:W3CDTF">2014-01-07T15:17:15Z</dcterms:created>
  <dcterms:modified xsi:type="dcterms:W3CDTF">2014-01-09T15:56:23Z</dcterms:modified>
  <cp:category/>
  <cp:version/>
  <cp:contentType/>
  <cp:contentStatus/>
</cp:coreProperties>
</file>